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20" windowHeight="11115"/>
  </bookViews>
  <sheets>
    <sheet name="Оренбург " sheetId="1" r:id="rId1"/>
    <sheet name="Пригородный " sheetId="2" r:id="rId2"/>
  </sheets>
  <externalReferences>
    <externalReference r:id="rId3"/>
    <externalReference r:id="rId4"/>
    <externalReference r:id="rId5"/>
  </externalReferences>
  <definedNames>
    <definedName name="List06_flag_year" localSheetId="1">'Пригородный '!$L$20:$L$27</definedName>
    <definedName name="List06_flag_year">'Оренбург '!$P$20:$P$27</definedName>
    <definedName name="source_of_funding">[1]TEHSHEET!$O$2:$O$13</definedName>
    <definedName name="_xlnm.Print_Area" localSheetId="1">'Пригородный 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M16" i="1"/>
  <c r="N16" i="1"/>
  <c r="O16" i="1"/>
  <c r="F16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69" i="1"/>
  <c r="A68" i="1"/>
  <c r="A67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57" i="1"/>
  <c r="A57" i="1"/>
  <c r="C56" i="1"/>
  <c r="A56" i="1"/>
  <c r="A55" i="1"/>
  <c r="O20" i="1"/>
  <c r="N20" i="1"/>
  <c r="M20" i="1"/>
  <c r="L20" i="1"/>
  <c r="K20" i="1"/>
  <c r="J20" i="1"/>
  <c r="I20" i="1"/>
  <c r="H20" i="1"/>
  <c r="G20" i="1"/>
  <c r="F20" i="1"/>
  <c r="E20" i="1"/>
  <c r="D20" i="1"/>
  <c r="A18" i="1"/>
  <c r="O17" i="1"/>
  <c r="N17" i="1"/>
  <c r="M17" i="1"/>
  <c r="L17" i="1"/>
  <c r="K17" i="1"/>
  <c r="J17" i="1"/>
  <c r="I17" i="1"/>
  <c r="H17" i="1"/>
  <c r="G17" i="1"/>
  <c r="F17" i="1"/>
  <c r="E17" i="1"/>
  <c r="E16" i="1" s="1"/>
  <c r="D17" i="1"/>
  <c r="A17" i="1"/>
  <c r="A74" i="2"/>
  <c r="A73" i="2"/>
  <c r="A72" i="2"/>
  <c r="A71" i="2"/>
  <c r="F70" i="2"/>
  <c r="E70" i="2"/>
  <c r="A70" i="2"/>
  <c r="A69" i="2"/>
  <c r="A68" i="2"/>
  <c r="A67" i="2"/>
  <c r="A66" i="2"/>
  <c r="F65" i="2"/>
  <c r="E65" i="2"/>
  <c r="A65" i="2"/>
  <c r="E64" i="2"/>
  <c r="A64" i="2"/>
  <c r="E63" i="2"/>
  <c r="E60" i="2" s="1"/>
  <c r="A63" i="2"/>
  <c r="E62" i="2"/>
  <c r="A62" i="2"/>
  <c r="E61" i="2"/>
  <c r="A61" i="2"/>
  <c r="A60" i="2"/>
  <c r="C57" i="2"/>
  <c r="A57" i="2"/>
  <c r="C56" i="2"/>
  <c r="A56" i="2"/>
  <c r="A55" i="2"/>
  <c r="A21" i="2"/>
  <c r="E20" i="2"/>
  <c r="D20" i="2"/>
  <c r="A20" i="2"/>
  <c r="A18" i="2"/>
  <c r="E17" i="2"/>
  <c r="D17" i="2"/>
  <c r="A17" i="2"/>
  <c r="E16" i="2"/>
  <c r="D16" i="2" s="1"/>
  <c r="D16" i="1" l="1"/>
  <c r="K76" i="1"/>
  <c r="N64" i="1" l="1"/>
  <c r="E64" i="1"/>
  <c r="O64" i="1"/>
  <c r="J64" i="1"/>
  <c r="M64" i="1"/>
  <c r="I64" i="1"/>
  <c r="F64" i="1"/>
  <c r="D64" i="1"/>
  <c r="L64" i="1"/>
  <c r="H64" i="1"/>
  <c r="G64" i="1"/>
  <c r="K64" i="1"/>
  <c r="D63" i="1"/>
  <c r="M63" i="1"/>
  <c r="F63" i="1"/>
  <c r="K63" i="1"/>
  <c r="N63" i="1"/>
  <c r="L63" i="1"/>
  <c r="O63" i="1"/>
  <c r="J63" i="1"/>
  <c r="E63" i="1"/>
  <c r="I63" i="1"/>
  <c r="G63" i="1"/>
  <c r="H63" i="1"/>
  <c r="J62" i="1"/>
  <c r="H62" i="1"/>
  <c r="L62" i="1"/>
  <c r="I62" i="1"/>
  <c r="O62" i="1"/>
  <c r="D62" i="1"/>
  <c r="F62" i="1"/>
  <c r="M62" i="1"/>
  <c r="N62" i="1"/>
  <c r="E62" i="1"/>
  <c r="G62" i="1"/>
  <c r="K62" i="1"/>
  <c r="G60" i="1"/>
  <c r="F61" i="1"/>
  <c r="F60" i="1"/>
  <c r="H61" i="1"/>
  <c r="H60" i="1"/>
  <c r="M61" i="1"/>
  <c r="M60" i="1"/>
  <c r="D61" i="1"/>
  <c r="D60" i="1"/>
  <c r="L61" i="1"/>
  <c r="L60" i="1"/>
  <c r="E61" i="1"/>
  <c r="E60" i="1"/>
  <c r="O61" i="1"/>
  <c r="O60" i="1"/>
  <c r="I61" i="1"/>
  <c r="I60" i="1"/>
  <c r="K61" i="1"/>
  <c r="K60" i="1"/>
  <c r="N61" i="1"/>
  <c r="N60" i="1"/>
  <c r="G61" i="1"/>
  <c r="J61" i="1"/>
  <c r="J60" i="1"/>
</calcChain>
</file>

<file path=xl/comments1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<sst xmlns="http://schemas.openxmlformats.org/spreadsheetml/2006/main" count="685" uniqueCount="152">
  <si>
    <t>О</t>
  </si>
  <si>
    <t>Параметры формы</t>
  </si>
  <si>
    <t>№ п/п</t>
  </si>
  <si>
    <t>Наименование параметра</t>
  </si>
  <si>
    <t>Единица измерения</t>
  </si>
  <si>
    <t>Инвестиционная программа в целом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</si>
  <si>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</si>
  <si>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Добавить мероприятие</t>
  </si>
  <si>
    <t>1</t>
  </si>
  <si>
    <t>2</t>
  </si>
  <si>
    <t>3</t>
  </si>
  <si>
    <t>4</t>
  </si>
  <si>
    <t>4.0</t>
  </si>
  <si>
    <t>4.1</t>
  </si>
  <si>
    <t>4.2</t>
  </si>
  <si>
    <t>4.3</t>
  </si>
  <si>
    <t>4.4</t>
  </si>
  <si>
    <t>4.5</t>
  </si>
  <si>
    <t>Наименование инвестиционной программы/мероприятия</t>
  </si>
  <si>
    <t>x</t>
  </si>
  <si>
    <t xml:space="preserve">Инвестиционная программа
общества с ограниченной ответственностью «Оренбург Водоканал» 
по развитию систем водоснабжения и водоотведения 
на 2020-2029 годы
</t>
  </si>
  <si>
    <t>Дата утверждения инвестиционной программы</t>
  </si>
  <si>
    <t>17.12.2019</t>
  </si>
  <si>
    <t>2.1</t>
  </si>
  <si>
    <t>Дата изменения инвестиционной программы</t>
  </si>
  <si>
    <t>25.11.2020</t>
  </si>
  <si>
    <t>Цель инвестиционной программы</t>
  </si>
  <si>
    <t>снижение аварийности; прочее</t>
  </si>
  <si>
    <t>Наименование уполномоченного органа, утвердившего программу</t>
  </si>
  <si>
    <t>Министерство строительства, жилищно-коммунального, дорожного хозяйства и транспорта Оренбургской области</t>
  </si>
  <si>
    <t>5</t>
  </si>
  <si>
    <t>Наименование органа местного самоуправления, согласовавшего инвестиционную программу</t>
  </si>
  <si>
    <t xml:space="preserve">Администрация города Оренбурга  </t>
  </si>
  <si>
    <t>6</t>
  </si>
  <si>
    <t>Срок начала реализации инвестиционной программы/мероприятия</t>
  </si>
  <si>
    <t>01.01.2020</t>
  </si>
  <si>
    <t>01.01.2019</t>
  </si>
  <si>
    <t>7</t>
  </si>
  <si>
    <t>Срок окончания реализации инвестиционной программы/мероприятия</t>
  </si>
  <si>
    <t>31.12.2029</t>
  </si>
  <si>
    <t>31.12.2021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</si>
  <si>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</si>
  <si>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</si>
  <si>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</si>
  <si>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y</t>
  </si>
  <si>
    <t>i</t>
  </si>
  <si>
    <t>Добавить источники</t>
  </si>
  <si>
    <t>плата за подключение (технологическое присоединение)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</si>
  <si>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</si>
  <si>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</si>
  <si>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</si>
  <si>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</si>
  <si>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</si>
  <si>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</si>
  <si>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</si>
  <si>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</si>
  <si>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</si>
  <si>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</si>
  <si>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</si>
  <si>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</si>
  <si>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</si>
  <si>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</si>
  <si>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9.2.2</t>
  </si>
  <si>
    <t>9.3</t>
  </si>
  <si>
    <t>Продолжительность (бесперебойность) поставки товаров и услуг</t>
  </si>
  <si>
    <t>9.3.1</t>
  </si>
  <si>
    <t>час./день</t>
  </si>
  <si>
    <t>9.3.2</t>
  </si>
  <si>
    <t>9.4</t>
  </si>
  <si>
    <t xml:space="preserve">Доля потерь и неучтенного потребления </t>
  </si>
  <si>
    <t>9.4.1</t>
  </si>
  <si>
    <t>%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</si>
  <si>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</si>
  <si>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</si>
  <si>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</si>
  <si>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</si>
  <si>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</si>
  <si>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</si>
  <si>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получающего услуги данной организации</t>
  </si>
  <si>
    <t>9.6.1</t>
  </si>
  <si>
    <t>чел.</t>
  </si>
  <si>
    <t>9.6.2</t>
  </si>
  <si>
    <t>9.7</t>
  </si>
  <si>
    <t>Удельное водопотребление</t>
  </si>
  <si>
    <t>9.7.1</t>
  </si>
  <si>
    <t>куб. м/чел.</t>
  </si>
  <si>
    <t>9.7.2</t>
  </si>
  <si>
    <t>9.8</t>
  </si>
  <si>
    <t>9.8.1</t>
  </si>
  <si>
    <t>9.8.2</t>
  </si>
  <si>
    <t>9.9</t>
  </si>
  <si>
    <t>Количество аварий</t>
  </si>
  <si>
    <t>9.9.1</t>
  </si>
  <si>
    <t>ед./км</t>
  </si>
  <si>
    <t>9.9.2</t>
  </si>
  <si>
    <t>9.10</t>
  </si>
  <si>
    <t>Производительность труда</t>
  </si>
  <si>
    <t>9.10.1</t>
  </si>
  <si>
    <t>тыс. руб./чел.</t>
  </si>
  <si>
    <t>9.10.2</t>
  </si>
  <si>
    <t>Добавить показатель</t>
  </si>
  <si>
    <t>10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</si>
  <si>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</si>
  <si>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</si>
  <si>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I квартал</t>
  </si>
  <si>
    <t>II квартал</t>
  </si>
  <si>
    <t>III квартал</t>
  </si>
  <si>
    <t>IV квартал</t>
  </si>
  <si>
    <t>8.1.1.</t>
  </si>
  <si>
    <t>8.1.</t>
  </si>
  <si>
    <t>Инвестиционная программа
 ООО «Оренбург Водоканал» 
по развитию системы водоснабжения и водоотведения 
муниципального образования Пригородный сельсовет Оренбургского района Оренбургской области на 2017 - 2041 годы</t>
  </si>
  <si>
    <t>11.05.2018</t>
  </si>
  <si>
    <t>Министерство строительства, жилищно-коммунального и дорожного хозяйства Оренбургской области</t>
  </si>
  <si>
    <t>Муниципальное образование
Пригородный сельсовет Оренбургского
района Оренбургской области
Муниципальное образование
Пригородный сельсовет Оренбургского
района Оренбургской области</t>
  </si>
  <si>
    <t>31.12.2041</t>
  </si>
  <si>
    <t>Информация об инвестиционных программах ООО "Оренбург Водоканал" за 2020 год</t>
  </si>
  <si>
    <t>Вид деятельности:_x000D_
  - Холодное водоснабжение. Питьевая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</si>
  <si>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Расход электроэнергии на поставку воды</t>
  </si>
  <si>
    <t>кВт·ч /куб. м</t>
  </si>
  <si>
    <t>4.6</t>
  </si>
  <si>
    <t>4.7</t>
  </si>
  <si>
    <t>4.8</t>
  </si>
  <si>
    <t>4.9</t>
  </si>
  <si>
    <t>4.10</t>
  </si>
  <si>
    <t>Бурение и обустройство водозаборных скважин Ново-Сакмарского водозабора г.Оренбург</t>
  </si>
  <si>
    <t xml:space="preserve">Реконструкция НС 3-го подъема НСВЗ  г.Оренбург. </t>
  </si>
  <si>
    <t>Реконструкция НС 2-го подъема ЮУВЗ ( с заменой НА)</t>
  </si>
  <si>
    <t>Разработка проектно-сметной документации по строительству водовода от пересечения автодорог "Оренбург-Переволоцк" и "Каргала-Черноречье"  до п. Каргала</t>
  </si>
  <si>
    <t>Подводящие сети водоснабжения г. Оренбург, детский ясли-сад на 140 мест по ул. Авиационная, ЗУ с кадастровым номером 56:44:0252001:1237</t>
  </si>
  <si>
    <t>Реконструкция участка водовода Ду500 мм по ул. Ваана Теряна от ул. Кардонная до ул. Одесская</t>
  </si>
  <si>
    <t>Реконструкция участка водовода Ду700 мм от Южно-Уральского водозабора до ул. Степана Разина</t>
  </si>
  <si>
    <t>Реконструкция водовода Ду-800 от насосной станции 2-го подъёма Южно-Уральского водозабора до пересечения ул. Мира и пр-кт Гагарина, д. 23)</t>
  </si>
  <si>
    <t>Реконструкция участка водовода Ду600 мм по ул. Терешковой от ул. Оренбургской до ул. Халтурина</t>
  </si>
  <si>
    <t>Подводящие сети водоснабжения к объекту "Двухэтажный с подвалом театр кукол и гараж по адресу: ул. Советская, 23, кадастровый номер земельного участка 56:44:0231003:29"</t>
  </si>
  <si>
    <t>снижение аварийности</t>
  </si>
  <si>
    <t>01.01.2011</t>
  </si>
  <si>
    <t>01.01.2012</t>
  </si>
  <si>
    <t>01.01.2014</t>
  </si>
  <si>
    <t>31.12.2022</t>
  </si>
  <si>
    <t>31.12.2028</t>
  </si>
  <si>
    <t>31.12.2025</t>
  </si>
  <si>
    <t>31.12.2023</t>
  </si>
  <si>
    <t>31.12.2024</t>
  </si>
  <si>
    <t>10.0.1</t>
  </si>
  <si>
    <t>10.0.2</t>
  </si>
  <si>
    <t>10.0.3</t>
  </si>
  <si>
    <t>10.0.4</t>
  </si>
  <si>
    <t>10.1</t>
  </si>
  <si>
    <t>10.1.1</t>
  </si>
  <si>
    <t>10.1.2</t>
  </si>
  <si>
    <t>10.1.3</t>
  </si>
  <si>
    <t>10.1.4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</si>
</sst>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33339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1"/>
      <color indexed="62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7" fillId="0" borderId="4" applyBorder="0">
      <alignment horizontal="center" vertical="center" wrapText="1"/>
    </xf>
    <xf numFmtId="49" fontId="4" fillId="0" borderId="0" applyBorder="0">
      <alignment vertical="top"/>
    </xf>
    <xf numFmtId="0" fontId="1" fillId="0" borderId="0"/>
    <xf numFmtId="0" fontId="3" fillId="0" borderId="0"/>
  </cellStyleXfs>
  <cellXfs count="71">
    <xf numFmtId="0" fontId="0" fillId="0" borderId="0" xfId="0"/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vertical="center" wrapText="1"/>
    </xf>
    <xf numFmtId="49" fontId="9" fillId="0" borderId="2" xfId="4" applyFont="1" applyFill="1" applyBorder="1" applyAlignment="1" applyProtection="1">
      <alignment horizontal="center" vertical="center" wrapText="1"/>
    </xf>
    <xf numFmtId="49" fontId="10" fillId="0" borderId="6" xfId="3" applyNumberFormat="1" applyFont="1" applyFill="1" applyBorder="1" applyAlignment="1" applyProtection="1">
      <alignment horizontal="center" vertical="center" wrapText="1"/>
    </xf>
    <xf numFmtId="49" fontId="10" fillId="0" borderId="0" xfId="3" applyNumberFormat="1" applyFont="1" applyFill="1" applyBorder="1" applyAlignment="1" applyProtection="1">
      <alignment horizontal="center" vertical="center" wrapText="1"/>
    </xf>
    <xf numFmtId="49" fontId="10" fillId="0" borderId="7" xfId="3" applyNumberFormat="1" applyFont="1" applyFill="1" applyBorder="1" applyAlignment="1" applyProtection="1">
      <alignment horizontal="center" vertical="center" wrapText="1"/>
    </xf>
    <xf numFmtId="0" fontId="11" fillId="0" borderId="8" xfId="5" applyNumberFormat="1" applyFont="1" applyFill="1" applyBorder="1" applyAlignment="1" applyProtection="1">
      <alignment horizontal="center" wrapText="1"/>
    </xf>
    <xf numFmtId="0" fontId="4" fillId="0" borderId="0" xfId="5" applyNumberFormat="1" applyFont="1" applyFill="1" applyBorder="1" applyAlignment="1" applyProtection="1">
      <alignment horizontal="center" wrapText="1"/>
    </xf>
    <xf numFmtId="49" fontId="4" fillId="0" borderId="9" xfId="2" applyNumberFormat="1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Alignment="1" applyProtection="1">
      <alignment horizontal="left" vertical="center" wrapText="1"/>
    </xf>
    <xf numFmtId="0" fontId="4" fillId="0" borderId="9" xfId="2" applyFont="1" applyFill="1" applyBorder="1" applyAlignment="1" applyProtection="1">
      <alignment horizontal="center" vertical="center" wrapText="1"/>
    </xf>
    <xf numFmtId="49" fontId="4" fillId="2" borderId="9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5" applyNumberFormat="1" applyFont="1" applyFill="1" applyBorder="1" applyAlignment="1" applyProtection="1">
      <alignment horizontal="center" wrapText="1"/>
    </xf>
    <xf numFmtId="49" fontId="0" fillId="2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2" applyFont="1" applyFill="1" applyBorder="1" applyAlignment="1" applyProtection="1">
      <alignment horizontal="left" vertical="center" wrapText="1" indent="1"/>
    </xf>
    <xf numFmtId="49" fontId="4" fillId="3" borderId="9" xfId="6" applyNumberFormat="1" applyFont="1" applyFill="1" applyBorder="1" applyAlignment="1" applyProtection="1">
      <alignment horizontal="left" vertical="center" wrapText="1"/>
    </xf>
    <xf numFmtId="4" fontId="4" fillId="4" borderId="9" xfId="2" applyNumberFormat="1" applyFont="1" applyFill="1" applyBorder="1" applyAlignment="1" applyProtection="1">
      <alignment horizontal="right" vertical="center" wrapText="1"/>
    </xf>
    <xf numFmtId="0" fontId="5" fillId="0" borderId="10" xfId="5" applyNumberFormat="1" applyFont="1" applyFill="1" applyBorder="1" applyAlignment="1" applyProtection="1">
      <alignment horizontal="center" wrapText="1"/>
    </xf>
    <xf numFmtId="0" fontId="12" fillId="0" borderId="0" xfId="5" applyNumberFormat="1" applyFont="1" applyFill="1" applyBorder="1" applyAlignment="1" applyProtection="1">
      <alignment horizontal="center" wrapText="1"/>
    </xf>
    <xf numFmtId="1" fontId="4" fillId="2" borderId="3" xfId="2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1" xfId="2" applyNumberFormat="1" applyFont="1" applyFill="1" applyBorder="1" applyAlignment="1" applyProtection="1">
      <alignment horizontal="center" vertical="center" wrapText="1"/>
    </xf>
    <xf numFmtId="49" fontId="4" fillId="2" borderId="3" xfId="2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11" xfId="2" applyFont="1" applyFill="1" applyBorder="1" applyAlignment="1" applyProtection="1">
      <alignment horizontal="center" vertical="center" wrapText="1"/>
    </xf>
    <xf numFmtId="4" fontId="4" fillId="2" borderId="9" xfId="2" applyNumberFormat="1" applyFont="1" applyFill="1" applyBorder="1" applyAlignment="1" applyProtection="1">
      <alignment horizontal="right" vertical="center" wrapText="1"/>
      <protection locked="0"/>
    </xf>
    <xf numFmtId="4" fontId="4" fillId="5" borderId="9" xfId="2" applyNumberFormat="1" applyFont="1" applyFill="1" applyBorder="1" applyAlignment="1" applyProtection="1">
      <alignment horizontal="right" vertical="center" wrapText="1"/>
      <protection locked="0"/>
    </xf>
    <xf numFmtId="49" fontId="13" fillId="6" borderId="12" xfId="4" applyFont="1" applyFill="1" applyBorder="1" applyAlignment="1" applyProtection="1">
      <alignment horizontal="left" vertical="center"/>
    </xf>
    <xf numFmtId="49" fontId="14" fillId="6" borderId="13" xfId="4" applyFont="1" applyFill="1" applyBorder="1" applyAlignment="1" applyProtection="1">
      <alignment horizontal="left" vertical="center" indent="2"/>
    </xf>
    <xf numFmtId="49" fontId="14" fillId="6" borderId="14" xfId="4" applyFont="1" applyFill="1" applyBorder="1" applyAlignment="1" applyProtection="1">
      <alignment horizontal="left" vertical="center" indent="1"/>
    </xf>
    <xf numFmtId="49" fontId="14" fillId="6" borderId="14" xfId="4" applyFont="1" applyFill="1" applyBorder="1" applyAlignment="1" applyProtection="1">
      <alignment horizontal="left" vertical="center"/>
    </xf>
    <xf numFmtId="49" fontId="15" fillId="0" borderId="15" xfId="4" applyFont="1" applyFill="1" applyBorder="1" applyAlignment="1" applyProtection="1">
      <alignment horizontal="left" vertical="center"/>
    </xf>
    <xf numFmtId="49" fontId="4" fillId="0" borderId="16" xfId="2" applyNumberFormat="1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4" fontId="4" fillId="4" borderId="16" xfId="2" applyNumberFormat="1" applyFont="1" applyFill="1" applyBorder="1" applyAlignment="1" applyProtection="1">
      <alignment horizontal="right" vertic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49" fontId="13" fillId="6" borderId="17" xfId="4" applyFont="1" applyFill="1" applyBorder="1" applyAlignment="1" applyProtection="1">
      <alignment horizontal="left" vertical="center" indent="1"/>
    </xf>
    <xf numFmtId="49" fontId="14" fillId="6" borderId="13" xfId="4" applyFont="1" applyFill="1" applyBorder="1" applyAlignment="1" applyProtection="1">
      <alignment horizontal="left" vertical="center" indent="1"/>
    </xf>
    <xf numFmtId="49" fontId="14" fillId="6" borderId="13" xfId="4" applyFont="1" applyFill="1" applyBorder="1" applyAlignment="1" applyProtection="1">
      <alignment horizontal="left" vertical="center"/>
    </xf>
    <xf numFmtId="0" fontId="12" fillId="0" borderId="0" xfId="5" applyNumberFormat="1" applyFont="1" applyFill="1" applyBorder="1" applyAlignment="1" applyProtection="1"/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5" fillId="0" borderId="18" xfId="5" applyNumberFormat="1" applyFont="1" applyFill="1" applyBorder="1" applyAlignment="1" applyProtection="1"/>
    <xf numFmtId="0" fontId="4" fillId="0" borderId="2" xfId="2" applyFont="1" applyFill="1" applyBorder="1" applyAlignment="1" applyProtection="1">
      <alignment horizontal="left" vertical="center" wrapText="1" indent="1"/>
    </xf>
    <xf numFmtId="0" fontId="4" fillId="0" borderId="2" xfId="2" applyFont="1" applyFill="1" applyBorder="1" applyAlignment="1" applyProtection="1">
      <alignment horizontal="left" vertical="center" wrapText="1" indent="2"/>
    </xf>
    <xf numFmtId="4" fontId="4" fillId="5" borderId="2" xfId="2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49" fontId="13" fillId="6" borderId="19" xfId="4" applyFont="1" applyFill="1" applyBorder="1" applyAlignment="1" applyProtection="1">
      <alignment horizontal="left" vertical="center" indent="1"/>
    </xf>
    <xf numFmtId="49" fontId="14" fillId="6" borderId="20" xfId="4" applyFont="1" applyFill="1" applyBorder="1" applyAlignment="1" applyProtection="1">
      <alignment horizontal="left" vertical="center" indent="1"/>
    </xf>
    <xf numFmtId="49" fontId="14" fillId="6" borderId="20" xfId="4" applyFont="1" applyFill="1" applyBorder="1" applyAlignment="1" applyProtection="1">
      <alignment horizontal="left" vertical="center"/>
    </xf>
    <xf numFmtId="0" fontId="5" fillId="0" borderId="10" xfId="5" applyNumberFormat="1" applyFont="1" applyFill="1" applyBorder="1" applyAlignment="1" applyProtection="1"/>
    <xf numFmtId="0" fontId="4" fillId="0" borderId="9" xfId="2" applyFont="1" applyFill="1" applyBorder="1" applyAlignment="1" applyProtection="1">
      <alignment horizontal="left" vertical="center" wrapText="1" indent="2"/>
    </xf>
    <xf numFmtId="49" fontId="4" fillId="2" borderId="3" xfId="2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8" xfId="5" applyNumberFormat="1" applyFont="1" applyFill="1" applyBorder="1" applyAlignment="1" applyProtection="1"/>
    <xf numFmtId="0" fontId="12" fillId="0" borderId="8" xfId="5" applyNumberFormat="1" applyFont="1" applyFill="1" applyBorder="1" applyAlignment="1" applyProtection="1"/>
    <xf numFmtId="0" fontId="4" fillId="0" borderId="1" xfId="2" applyFont="1" applyFill="1" applyBorder="1" applyAlignment="1" applyProtection="1">
      <alignment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17" fillId="0" borderId="3" xfId="1" applyFont="1" applyFill="1" applyBorder="1" applyAlignment="1" applyProtection="1">
      <alignment horizontal="left" vertical="center" wrapText="1" inden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left" vertical="center" wrapText="1"/>
    </xf>
    <xf numFmtId="0" fontId="4" fillId="0" borderId="5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</cellXfs>
  <cellStyles count="7">
    <cellStyle name="ЗаголовокСтолбца" xfId="3"/>
    <cellStyle name="Обычный" xfId="0" builtinId="0"/>
    <cellStyle name="Обычный 12" xfId="5"/>
    <cellStyle name="Обычный 3" xfId="4"/>
    <cellStyle name="Обычный_ЖКУ_проект3" xfId="6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15</xdr:row>
      <xdr:rowOff>523875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8622506" y="6357938"/>
          <a:ext cx="190500" cy="1285875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10551319" y="6357938"/>
          <a:ext cx="190500" cy="381000"/>
          <a:chOff x="13896191" y="1813753"/>
          <a:chExt cx="211023" cy="178845"/>
        </a:xfrm>
      </xdr:grpSpPr>
      <xdr:sp macro="[3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6</xdr:col>
      <xdr:colOff>190500</xdr:colOff>
      <xdr:row>19</xdr:row>
      <xdr:rowOff>142875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8584406" y="5357813"/>
          <a:ext cx="190500" cy="1285875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190500</xdr:colOff>
      <xdr:row>13</xdr:row>
      <xdr:rowOff>190500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8584406" y="5357813"/>
          <a:ext cx="190500" cy="190500"/>
          <a:chOff x="13896191" y="1813753"/>
          <a:chExt cx="211023" cy="178845"/>
        </a:xfrm>
      </xdr:grpSpPr>
      <xdr:sp macro="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15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6693694" y="5643563"/>
          <a:ext cx="190500" cy="28575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.kovaleva\Desktop\FAS.JKH.OPEN.INFO.BALANCE.VO(v1.0.6)%20Orenburg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.kovaleva\Desktop\FAS.JKH.OPEN.INFO.BALANCE.HVS(v1.0.5)%20Prigorodniy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.kovaleva\Desktop\FAS.JKH.OPEN.INFO.BALANCE.HVS(v1.0.5)%20Orenburg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80"/>
  <sheetViews>
    <sheetView tabSelected="1" zoomScale="80" zoomScaleNormal="80" workbookViewId="0">
      <selection activeCell="B76" sqref="B76"/>
    </sheetView>
  </sheetViews>
  <sheetFormatPr defaultRowHeight="15" x14ac:dyDescent="0.25"/>
  <cols>
    <col min="1" max="1" width="9.42578125" customWidth="1"/>
    <col min="2" max="2" width="50.140625" customWidth="1"/>
    <col min="3" max="3" width="11.28515625" customWidth="1"/>
    <col min="4" max="4" width="29" customWidth="1"/>
    <col min="5" max="5" width="22.5703125" hidden="1" customWidth="1"/>
    <col min="6" max="11" width="29" customWidth="1"/>
  </cols>
  <sheetData>
    <row r="2" spans="1:16" x14ac:dyDescent="0.25">
      <c r="A2" s="63" t="s">
        <v>115</v>
      </c>
      <c r="B2" s="64"/>
      <c r="C2" s="64"/>
      <c r="D2" s="65"/>
      <c r="E2" s="1"/>
      <c r="F2" s="1"/>
      <c r="G2" s="1"/>
      <c r="H2" s="1"/>
      <c r="I2" s="1"/>
      <c r="J2" s="1"/>
      <c r="K2" s="1"/>
      <c r="L2" s="1"/>
    </row>
    <row r="3" spans="1:16" x14ac:dyDescent="0.25">
      <c r="A3" s="2"/>
      <c r="B3" s="3"/>
      <c r="C3" s="3"/>
      <c r="D3" s="4">
        <v>22</v>
      </c>
      <c r="E3" s="1"/>
      <c r="F3" s="5" t="s">
        <v>0</v>
      </c>
      <c r="G3" s="5" t="s">
        <v>0</v>
      </c>
      <c r="H3" s="5" t="s">
        <v>0</v>
      </c>
      <c r="I3" s="5" t="s">
        <v>0</v>
      </c>
      <c r="J3" s="5" t="s">
        <v>0</v>
      </c>
      <c r="K3" s="1"/>
      <c r="L3" s="1"/>
    </row>
    <row r="4" spans="1:16" x14ac:dyDescent="0.2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6" ht="21" customHeight="1" x14ac:dyDescent="0.25">
      <c r="A5" s="66" t="s">
        <v>2</v>
      </c>
      <c r="B5" s="67" t="s">
        <v>3</v>
      </c>
      <c r="C5" s="67" t="s">
        <v>4</v>
      </c>
      <c r="D5" s="68" t="s">
        <v>116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1:16" ht="33.75" x14ac:dyDescent="0.25">
      <c r="A6" s="66"/>
      <c r="B6" s="67"/>
      <c r="C6" s="67"/>
      <c r="D6" s="62" t="s">
        <v>5</v>
      </c>
      <c r="E6" s="62" t="s">
        <v>6</v>
      </c>
      <c r="F6" s="62" t="s">
        <v>6</v>
      </c>
      <c r="G6" s="62" t="s">
        <v>6</v>
      </c>
      <c r="H6" s="62" t="s">
        <v>6</v>
      </c>
      <c r="I6" s="62" t="s">
        <v>6</v>
      </c>
      <c r="J6" s="62" t="s">
        <v>6</v>
      </c>
      <c r="K6" s="62" t="s">
        <v>6</v>
      </c>
      <c r="L6" s="62" t="s">
        <v>6</v>
      </c>
      <c r="M6" s="62" t="s">
        <v>6</v>
      </c>
      <c r="N6" s="62" t="s">
        <v>6</v>
      </c>
      <c r="O6" s="62" t="s">
        <v>6</v>
      </c>
      <c r="P6" s="7" t="s">
        <v>7</v>
      </c>
    </row>
    <row r="7" spans="1:16" x14ac:dyDescent="0.25">
      <c r="A7" s="8" t="s">
        <v>8</v>
      </c>
      <c r="B7" s="9" t="s">
        <v>9</v>
      </c>
      <c r="C7" s="9" t="s">
        <v>10</v>
      </c>
      <c r="D7" s="9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119</v>
      </c>
      <c r="L7" s="10" t="s">
        <v>120</v>
      </c>
      <c r="M7" s="10" t="s">
        <v>121</v>
      </c>
      <c r="N7" s="10" t="s">
        <v>122</v>
      </c>
      <c r="O7" s="10" t="s">
        <v>123</v>
      </c>
      <c r="P7" s="11"/>
    </row>
    <row r="8" spans="1:16" ht="247.5" x14ac:dyDescent="0.25">
      <c r="A8" s="13">
        <v>1</v>
      </c>
      <c r="B8" s="14" t="s">
        <v>18</v>
      </c>
      <c r="C8" s="15" t="s">
        <v>19</v>
      </c>
      <c r="D8" s="16" t="s">
        <v>20</v>
      </c>
      <c r="E8" s="16"/>
      <c r="F8" s="16" t="s">
        <v>124</v>
      </c>
      <c r="G8" s="16" t="s">
        <v>125</v>
      </c>
      <c r="H8" s="16" t="s">
        <v>126</v>
      </c>
      <c r="I8" s="16" t="s">
        <v>127</v>
      </c>
      <c r="J8" s="16" t="s">
        <v>128</v>
      </c>
      <c r="K8" s="16" t="s">
        <v>129</v>
      </c>
      <c r="L8" s="16" t="s">
        <v>130</v>
      </c>
      <c r="M8" s="16" t="s">
        <v>131</v>
      </c>
      <c r="N8" s="16" t="s">
        <v>132</v>
      </c>
      <c r="O8" s="16" t="s">
        <v>133</v>
      </c>
      <c r="P8" s="17"/>
    </row>
    <row r="9" spans="1:16" x14ac:dyDescent="0.25">
      <c r="A9" s="13">
        <v>2</v>
      </c>
      <c r="B9" s="14" t="s">
        <v>21</v>
      </c>
      <c r="C9" s="15" t="s">
        <v>19</v>
      </c>
      <c r="D9" s="18" t="s">
        <v>22</v>
      </c>
      <c r="E9" s="15" t="s">
        <v>19</v>
      </c>
      <c r="F9" s="15" t="s">
        <v>19</v>
      </c>
      <c r="G9" s="15" t="s">
        <v>19</v>
      </c>
      <c r="H9" s="15" t="s">
        <v>19</v>
      </c>
      <c r="I9" s="15" t="s">
        <v>19</v>
      </c>
      <c r="J9" s="15" t="s">
        <v>19</v>
      </c>
      <c r="K9" s="15" t="s">
        <v>19</v>
      </c>
      <c r="L9" s="15" t="s">
        <v>19</v>
      </c>
      <c r="M9" s="15" t="s">
        <v>19</v>
      </c>
      <c r="N9" s="15" t="s">
        <v>19</v>
      </c>
      <c r="O9" s="15" t="s">
        <v>19</v>
      </c>
      <c r="P9" s="17"/>
    </row>
    <row r="10" spans="1:16" x14ac:dyDescent="0.25">
      <c r="A10" s="13" t="s">
        <v>23</v>
      </c>
      <c r="B10" s="19" t="s">
        <v>24</v>
      </c>
      <c r="C10" s="15" t="s">
        <v>19</v>
      </c>
      <c r="D10" s="18" t="s">
        <v>25</v>
      </c>
      <c r="E10" s="15" t="s">
        <v>19</v>
      </c>
      <c r="F10" s="15" t="s">
        <v>19</v>
      </c>
      <c r="G10" s="15" t="s">
        <v>19</v>
      </c>
      <c r="H10" s="15" t="s">
        <v>19</v>
      </c>
      <c r="I10" s="15" t="s">
        <v>19</v>
      </c>
      <c r="J10" s="15" t="s">
        <v>19</v>
      </c>
      <c r="K10" s="15" t="s">
        <v>19</v>
      </c>
      <c r="L10" s="15" t="s">
        <v>19</v>
      </c>
      <c r="M10" s="15" t="s">
        <v>19</v>
      </c>
      <c r="N10" s="15" t="s">
        <v>19</v>
      </c>
      <c r="O10" s="15" t="s">
        <v>19</v>
      </c>
      <c r="P10" s="17"/>
    </row>
    <row r="11" spans="1:16" x14ac:dyDescent="0.25">
      <c r="A11" s="13" t="s">
        <v>10</v>
      </c>
      <c r="B11" s="14" t="s">
        <v>26</v>
      </c>
      <c r="C11" s="15" t="s">
        <v>19</v>
      </c>
      <c r="D11" s="20" t="s">
        <v>134</v>
      </c>
      <c r="E11" s="15" t="s">
        <v>19</v>
      </c>
      <c r="F11" s="15" t="s">
        <v>19</v>
      </c>
      <c r="G11" s="15" t="s">
        <v>19</v>
      </c>
      <c r="H11" s="15" t="s">
        <v>19</v>
      </c>
      <c r="I11" s="15" t="s">
        <v>19</v>
      </c>
      <c r="J11" s="15" t="s">
        <v>19</v>
      </c>
      <c r="K11" s="15" t="s">
        <v>19</v>
      </c>
      <c r="L11" s="15" t="s">
        <v>19</v>
      </c>
      <c r="M11" s="15" t="s">
        <v>19</v>
      </c>
      <c r="N11" s="15" t="s">
        <v>19</v>
      </c>
      <c r="O11" s="15" t="s">
        <v>19</v>
      </c>
      <c r="P11" s="17"/>
    </row>
    <row r="12" spans="1:16" ht="56.25" x14ac:dyDescent="0.25">
      <c r="A12" s="13" t="s">
        <v>11</v>
      </c>
      <c r="B12" s="14" t="s">
        <v>28</v>
      </c>
      <c r="C12" s="15" t="s">
        <v>19</v>
      </c>
      <c r="D12" s="16" t="s">
        <v>29</v>
      </c>
      <c r="E12" s="15" t="s">
        <v>19</v>
      </c>
      <c r="F12" s="15" t="s">
        <v>19</v>
      </c>
      <c r="G12" s="15" t="s">
        <v>19</v>
      </c>
      <c r="H12" s="15" t="s">
        <v>19</v>
      </c>
      <c r="I12" s="15" t="s">
        <v>19</v>
      </c>
      <c r="J12" s="15" t="s">
        <v>19</v>
      </c>
      <c r="K12" s="15" t="s">
        <v>19</v>
      </c>
      <c r="L12" s="15" t="s">
        <v>19</v>
      </c>
      <c r="M12" s="15" t="s">
        <v>19</v>
      </c>
      <c r="N12" s="15" t="s">
        <v>19</v>
      </c>
      <c r="O12" s="15" t="s">
        <v>19</v>
      </c>
      <c r="P12" s="17"/>
    </row>
    <row r="13" spans="1:16" ht="22.5" x14ac:dyDescent="0.25">
      <c r="A13" s="13" t="s">
        <v>30</v>
      </c>
      <c r="B13" s="14" t="s">
        <v>31</v>
      </c>
      <c r="C13" s="15" t="s">
        <v>19</v>
      </c>
      <c r="D13" s="16" t="s">
        <v>32</v>
      </c>
      <c r="E13" s="15" t="s">
        <v>19</v>
      </c>
      <c r="F13" s="15" t="s">
        <v>19</v>
      </c>
      <c r="G13" s="15" t="s">
        <v>19</v>
      </c>
      <c r="H13" s="15" t="s">
        <v>19</v>
      </c>
      <c r="I13" s="15" t="s">
        <v>19</v>
      </c>
      <c r="J13" s="15" t="s">
        <v>19</v>
      </c>
      <c r="K13" s="15" t="s">
        <v>19</v>
      </c>
      <c r="L13" s="15" t="s">
        <v>19</v>
      </c>
      <c r="M13" s="15" t="s">
        <v>19</v>
      </c>
      <c r="N13" s="15" t="s">
        <v>19</v>
      </c>
      <c r="O13" s="15" t="s">
        <v>19</v>
      </c>
      <c r="P13" s="17"/>
    </row>
    <row r="14" spans="1:16" ht="30" x14ac:dyDescent="0.25">
      <c r="A14" s="13" t="s">
        <v>33</v>
      </c>
      <c r="B14" s="14" t="s">
        <v>34</v>
      </c>
      <c r="C14" s="15" t="s">
        <v>19</v>
      </c>
      <c r="D14" s="18" t="s">
        <v>35</v>
      </c>
      <c r="E14" s="18"/>
      <c r="F14" s="18" t="s">
        <v>135</v>
      </c>
      <c r="G14" s="18" t="s">
        <v>136</v>
      </c>
      <c r="H14" s="18" t="s">
        <v>36</v>
      </c>
      <c r="I14" s="18" t="s">
        <v>35</v>
      </c>
      <c r="J14" s="18" t="s">
        <v>35</v>
      </c>
      <c r="K14" s="18" t="s">
        <v>36</v>
      </c>
      <c r="L14" s="18" t="s">
        <v>35</v>
      </c>
      <c r="M14" s="18" t="s">
        <v>137</v>
      </c>
      <c r="N14" s="18" t="s">
        <v>35</v>
      </c>
      <c r="O14" s="18" t="s">
        <v>35</v>
      </c>
      <c r="P14" s="17"/>
    </row>
    <row r="15" spans="1:16" ht="30" x14ac:dyDescent="0.25">
      <c r="A15" s="13" t="s">
        <v>37</v>
      </c>
      <c r="B15" s="14" t="s">
        <v>38</v>
      </c>
      <c r="C15" s="15" t="s">
        <v>19</v>
      </c>
      <c r="D15" s="18" t="s">
        <v>39</v>
      </c>
      <c r="E15" s="18"/>
      <c r="F15" s="18" t="s">
        <v>138</v>
      </c>
      <c r="G15" s="18" t="s">
        <v>139</v>
      </c>
      <c r="H15" s="18" t="s">
        <v>140</v>
      </c>
      <c r="I15" s="18" t="s">
        <v>138</v>
      </c>
      <c r="J15" s="18" t="s">
        <v>40</v>
      </c>
      <c r="K15" s="18" t="s">
        <v>141</v>
      </c>
      <c r="L15" s="18" t="s">
        <v>141</v>
      </c>
      <c r="M15" s="18" t="s">
        <v>39</v>
      </c>
      <c r="N15" s="18" t="s">
        <v>142</v>
      </c>
      <c r="O15" s="18" t="s">
        <v>40</v>
      </c>
      <c r="P15" s="17"/>
    </row>
    <row r="16" spans="1:16" ht="45" x14ac:dyDescent="0.25">
      <c r="A16" s="13" t="s">
        <v>41</v>
      </c>
      <c r="B16" s="14" t="s">
        <v>42</v>
      </c>
      <c r="C16" s="15" t="s">
        <v>43</v>
      </c>
      <c r="D16" s="21">
        <f ca="1">SUM(E16:P16)</f>
        <v>16614.201870000001</v>
      </c>
      <c r="E16" s="21">
        <f t="shared" ref="E16:O16" ca="1" si="0">SUMIF(List06_flag_year,"y",E17:E23)</f>
        <v>0</v>
      </c>
      <c r="F16" s="21">
        <f>F20</f>
        <v>4621.7932300000002</v>
      </c>
      <c r="G16" s="21">
        <f t="shared" ref="G16:O16" si="1">G20</f>
        <v>556.50555999999995</v>
      </c>
      <c r="H16" s="21">
        <f t="shared" si="1"/>
        <v>7356.6995800000004</v>
      </c>
      <c r="I16" s="21">
        <f t="shared" si="1"/>
        <v>350.06651999999997</v>
      </c>
      <c r="J16" s="21">
        <f t="shared" si="1"/>
        <v>763.10137999999995</v>
      </c>
      <c r="K16" s="21">
        <f t="shared" si="1"/>
        <v>1919.45886</v>
      </c>
      <c r="L16" s="21">
        <f t="shared" si="1"/>
        <v>21</v>
      </c>
      <c r="M16" s="21">
        <f t="shared" si="1"/>
        <v>290.19207</v>
      </c>
      <c r="N16" s="21">
        <f t="shared" si="1"/>
        <v>376.93141000000003</v>
      </c>
      <c r="O16" s="21">
        <f t="shared" si="1"/>
        <v>358.45326</v>
      </c>
      <c r="P16" s="22"/>
    </row>
    <row r="17" spans="1:16" ht="15" hidden="1" customHeight="1" x14ac:dyDescent="0.25">
      <c r="A17" s="13" t="e">
        <f>#REF!</f>
        <v>#REF!</v>
      </c>
      <c r="B17" s="24"/>
      <c r="C17" s="15" t="s">
        <v>43</v>
      </c>
      <c r="D17" s="21">
        <f t="shared" ref="D17:O17" si="2">SUM(D18:D19)</f>
        <v>0</v>
      </c>
      <c r="E17" s="21">
        <f t="shared" si="2"/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2" t="s">
        <v>44</v>
      </c>
    </row>
    <row r="18" spans="1:16" ht="15" hidden="1" customHeight="1" x14ac:dyDescent="0.25">
      <c r="A18" s="25" t="e">
        <f>#REF!&amp;"."&amp;#REF!</f>
        <v>#REF!</v>
      </c>
      <c r="B18" s="26"/>
      <c r="C18" s="27" t="s">
        <v>43</v>
      </c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2" t="s">
        <v>45</v>
      </c>
    </row>
    <row r="19" spans="1:16" ht="15" hidden="1" customHeight="1" x14ac:dyDescent="0.25">
      <c r="A19" s="30"/>
      <c r="B19" s="31" t="s">
        <v>46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</row>
    <row r="20" spans="1:16" x14ac:dyDescent="0.25">
      <c r="A20" s="35" t="s">
        <v>109</v>
      </c>
      <c r="B20" s="24">
        <v>2020</v>
      </c>
      <c r="C20" s="36" t="s">
        <v>43</v>
      </c>
      <c r="D20" s="37">
        <f t="shared" ref="D20:O20" si="3">SUM(D21:D22)</f>
        <v>16614.201870000001</v>
      </c>
      <c r="E20" s="21">
        <f t="shared" si="3"/>
        <v>0</v>
      </c>
      <c r="F20" s="21">
        <f t="shared" si="3"/>
        <v>4621.7932300000002</v>
      </c>
      <c r="G20" s="21">
        <f t="shared" si="3"/>
        <v>556.50555999999995</v>
      </c>
      <c r="H20" s="21">
        <f t="shared" si="3"/>
        <v>7356.6995800000004</v>
      </c>
      <c r="I20" s="21">
        <f t="shared" si="3"/>
        <v>350.06651999999997</v>
      </c>
      <c r="J20" s="21">
        <f t="shared" si="3"/>
        <v>763.10137999999995</v>
      </c>
      <c r="K20" s="21">
        <f t="shared" si="3"/>
        <v>1919.45886</v>
      </c>
      <c r="L20" s="21">
        <f t="shared" si="3"/>
        <v>21</v>
      </c>
      <c r="M20" s="21">
        <f t="shared" si="3"/>
        <v>290.19207</v>
      </c>
      <c r="N20" s="21">
        <f t="shared" si="3"/>
        <v>376.93141000000003</v>
      </c>
      <c r="O20" s="21">
        <f t="shared" si="3"/>
        <v>358.45326</v>
      </c>
      <c r="P20" s="22" t="s">
        <v>44</v>
      </c>
    </row>
    <row r="21" spans="1:16" ht="22.5" x14ac:dyDescent="0.25">
      <c r="A21" s="38" t="s">
        <v>108</v>
      </c>
      <c r="B21" s="26" t="s">
        <v>47</v>
      </c>
      <c r="C21" s="15" t="s">
        <v>43</v>
      </c>
      <c r="D21" s="28">
        <v>16614.201870000001</v>
      </c>
      <c r="E21" s="29"/>
      <c r="F21" s="29">
        <v>4621.7932300000002</v>
      </c>
      <c r="G21" s="29">
        <v>556.50555999999995</v>
      </c>
      <c r="H21" s="29">
        <v>7356.6995800000004</v>
      </c>
      <c r="I21" s="29">
        <v>350.06651999999997</v>
      </c>
      <c r="J21" s="29">
        <v>763.10137999999995</v>
      </c>
      <c r="K21" s="29">
        <v>1919.45886</v>
      </c>
      <c r="L21" s="29">
        <v>21</v>
      </c>
      <c r="M21" s="29">
        <v>290.19207</v>
      </c>
      <c r="N21" s="29">
        <v>376.93141000000003</v>
      </c>
      <c r="O21" s="29">
        <v>358.45326</v>
      </c>
      <c r="P21" s="22" t="s">
        <v>45</v>
      </c>
    </row>
    <row r="22" spans="1:16" x14ac:dyDescent="0.25">
      <c r="A22" s="39"/>
      <c r="B22" s="31" t="s">
        <v>46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</row>
    <row r="23" spans="1:16" ht="15" hidden="1" customHeight="1" x14ac:dyDescent="0.25">
      <c r="A23" s="39"/>
      <c r="B23" s="40" t="s">
        <v>48</v>
      </c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34"/>
    </row>
    <row r="24" spans="1:16" ht="15" hidden="1" customHeight="1" x14ac:dyDescent="0.25">
      <c r="A24" s="43" t="s">
        <v>49</v>
      </c>
      <c r="B24" s="44" t="s">
        <v>50</v>
      </c>
      <c r="C24" s="61" t="s">
        <v>19</v>
      </c>
      <c r="D24" s="61" t="s">
        <v>19</v>
      </c>
      <c r="E24" s="61" t="s">
        <v>19</v>
      </c>
      <c r="F24" s="61" t="s">
        <v>19</v>
      </c>
      <c r="G24" s="61" t="s">
        <v>19</v>
      </c>
      <c r="H24" s="61" t="s">
        <v>19</v>
      </c>
      <c r="I24" s="61" t="s">
        <v>19</v>
      </c>
      <c r="J24" s="61" t="s">
        <v>19</v>
      </c>
      <c r="K24" s="61" t="s">
        <v>19</v>
      </c>
      <c r="L24" s="61" t="s">
        <v>19</v>
      </c>
      <c r="M24" s="61" t="s">
        <v>19</v>
      </c>
      <c r="N24" s="61" t="s">
        <v>19</v>
      </c>
      <c r="O24" s="61" t="s">
        <v>19</v>
      </c>
      <c r="P24" s="45"/>
    </row>
    <row r="25" spans="1:16" x14ac:dyDescent="0.25">
      <c r="A25" s="43" t="s">
        <v>51</v>
      </c>
      <c r="B25" s="46" t="s">
        <v>52</v>
      </c>
      <c r="C25" s="61" t="s">
        <v>19</v>
      </c>
      <c r="D25" s="61" t="s">
        <v>19</v>
      </c>
      <c r="E25" s="61" t="s">
        <v>19</v>
      </c>
      <c r="F25" s="61" t="s">
        <v>19</v>
      </c>
      <c r="G25" s="61" t="s">
        <v>19</v>
      </c>
      <c r="H25" s="61" t="s">
        <v>19</v>
      </c>
      <c r="I25" s="61" t="s">
        <v>19</v>
      </c>
      <c r="J25" s="61" t="s">
        <v>19</v>
      </c>
      <c r="K25" s="61" t="s">
        <v>19</v>
      </c>
      <c r="L25" s="61" t="s">
        <v>19</v>
      </c>
      <c r="M25" s="61" t="s">
        <v>19</v>
      </c>
      <c r="N25" s="61" t="s">
        <v>19</v>
      </c>
      <c r="O25" s="61" t="s">
        <v>19</v>
      </c>
      <c r="P25" s="45"/>
    </row>
    <row r="26" spans="1:16" x14ac:dyDescent="0.25">
      <c r="A26" s="43" t="s">
        <v>53</v>
      </c>
      <c r="B26" s="47" t="s">
        <v>54</v>
      </c>
      <c r="C26" s="61" t="s">
        <v>55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5"/>
    </row>
    <row r="27" spans="1:16" x14ac:dyDescent="0.25">
      <c r="A27" s="43" t="s">
        <v>56</v>
      </c>
      <c r="B27" s="47" t="s">
        <v>57</v>
      </c>
      <c r="C27" s="61" t="s">
        <v>55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5"/>
    </row>
    <row r="28" spans="1:16" x14ac:dyDescent="0.25">
      <c r="A28" s="43" t="s">
        <v>58</v>
      </c>
      <c r="B28" s="46" t="s">
        <v>59</v>
      </c>
      <c r="C28" s="61" t="s">
        <v>19</v>
      </c>
      <c r="D28" s="61" t="s">
        <v>19</v>
      </c>
      <c r="E28" s="61" t="s">
        <v>19</v>
      </c>
      <c r="F28" s="61" t="s">
        <v>19</v>
      </c>
      <c r="G28" s="61" t="s">
        <v>19</v>
      </c>
      <c r="H28" s="61" t="s">
        <v>19</v>
      </c>
      <c r="I28" s="61" t="s">
        <v>19</v>
      </c>
      <c r="J28" s="61" t="s">
        <v>19</v>
      </c>
      <c r="K28" s="61" t="s">
        <v>19</v>
      </c>
      <c r="L28" s="61" t="s">
        <v>19</v>
      </c>
      <c r="M28" s="61" t="s">
        <v>19</v>
      </c>
      <c r="N28" s="61" t="s">
        <v>19</v>
      </c>
      <c r="O28" s="61" t="s">
        <v>19</v>
      </c>
      <c r="P28" s="45"/>
    </row>
    <row r="29" spans="1:16" x14ac:dyDescent="0.25">
      <c r="A29" s="43" t="s">
        <v>60</v>
      </c>
      <c r="B29" s="47" t="s">
        <v>54</v>
      </c>
      <c r="C29" s="61" t="s">
        <v>61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5"/>
    </row>
    <row r="30" spans="1:16" x14ac:dyDescent="0.25">
      <c r="A30" s="43" t="s">
        <v>62</v>
      </c>
      <c r="B30" s="47" t="s">
        <v>57</v>
      </c>
      <c r="C30" s="61" t="s">
        <v>61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5"/>
    </row>
    <row r="31" spans="1:16" ht="22.5" x14ac:dyDescent="0.25">
      <c r="A31" s="43" t="s">
        <v>63</v>
      </c>
      <c r="B31" s="46" t="s">
        <v>64</v>
      </c>
      <c r="C31" s="61" t="s">
        <v>19</v>
      </c>
      <c r="D31" s="61" t="s">
        <v>19</v>
      </c>
      <c r="E31" s="61" t="s">
        <v>19</v>
      </c>
      <c r="F31" s="61" t="s">
        <v>19</v>
      </c>
      <c r="G31" s="61" t="s">
        <v>19</v>
      </c>
      <c r="H31" s="61" t="s">
        <v>19</v>
      </c>
      <c r="I31" s="61" t="s">
        <v>19</v>
      </c>
      <c r="J31" s="61" t="s">
        <v>19</v>
      </c>
      <c r="K31" s="61" t="s">
        <v>19</v>
      </c>
      <c r="L31" s="61" t="s">
        <v>19</v>
      </c>
      <c r="M31" s="61" t="s">
        <v>19</v>
      </c>
      <c r="N31" s="61" t="s">
        <v>19</v>
      </c>
      <c r="O31" s="61" t="s">
        <v>19</v>
      </c>
      <c r="P31" s="45"/>
    </row>
    <row r="32" spans="1:16" x14ac:dyDescent="0.25">
      <c r="A32" s="43" t="s">
        <v>65</v>
      </c>
      <c r="B32" s="47" t="s">
        <v>54</v>
      </c>
      <c r="C32" s="61" t="s">
        <v>66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5"/>
    </row>
    <row r="33" spans="1:16" x14ac:dyDescent="0.25">
      <c r="A33" s="43" t="s">
        <v>67</v>
      </c>
      <c r="B33" s="47" t="s">
        <v>57</v>
      </c>
      <c r="C33" s="61" t="s">
        <v>66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5"/>
    </row>
    <row r="34" spans="1:16" x14ac:dyDescent="0.25">
      <c r="A34" s="43" t="s">
        <v>68</v>
      </c>
      <c r="B34" s="46" t="s">
        <v>69</v>
      </c>
      <c r="C34" s="61" t="s">
        <v>19</v>
      </c>
      <c r="D34" s="61" t="s">
        <v>19</v>
      </c>
      <c r="E34" s="61" t="s">
        <v>19</v>
      </c>
      <c r="F34" s="61" t="s">
        <v>19</v>
      </c>
      <c r="G34" s="61" t="s">
        <v>19</v>
      </c>
      <c r="H34" s="61" t="s">
        <v>19</v>
      </c>
      <c r="I34" s="61" t="s">
        <v>19</v>
      </c>
      <c r="J34" s="61" t="s">
        <v>19</v>
      </c>
      <c r="K34" s="61" t="s">
        <v>19</v>
      </c>
      <c r="L34" s="61" t="s">
        <v>19</v>
      </c>
      <c r="M34" s="61" t="s">
        <v>19</v>
      </c>
      <c r="N34" s="61" t="s">
        <v>19</v>
      </c>
      <c r="O34" s="61" t="s">
        <v>19</v>
      </c>
      <c r="P34" s="45"/>
    </row>
    <row r="35" spans="1:16" x14ac:dyDescent="0.25">
      <c r="A35" s="43" t="s">
        <v>70</v>
      </c>
      <c r="B35" s="47" t="s">
        <v>54</v>
      </c>
      <c r="C35" s="61" t="s">
        <v>71</v>
      </c>
      <c r="D35" s="48">
        <v>17.763000000000002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5"/>
    </row>
    <row r="36" spans="1:16" x14ac:dyDescent="0.25">
      <c r="A36" s="43" t="s">
        <v>72</v>
      </c>
      <c r="B36" s="47" t="s">
        <v>57</v>
      </c>
      <c r="C36" s="61" t="s">
        <v>71</v>
      </c>
      <c r="D36" s="48">
        <v>18.010000000000002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5"/>
    </row>
    <row r="37" spans="1:16" ht="22.5" x14ac:dyDescent="0.25">
      <c r="A37" s="43" t="s">
        <v>73</v>
      </c>
      <c r="B37" s="46" t="s">
        <v>74</v>
      </c>
      <c r="C37" s="61" t="s">
        <v>19</v>
      </c>
      <c r="D37" s="61" t="s">
        <v>19</v>
      </c>
      <c r="E37" s="61" t="s">
        <v>19</v>
      </c>
      <c r="F37" s="61" t="s">
        <v>19</v>
      </c>
      <c r="G37" s="61" t="s">
        <v>19</v>
      </c>
      <c r="H37" s="61" t="s">
        <v>19</v>
      </c>
      <c r="I37" s="61" t="s">
        <v>19</v>
      </c>
      <c r="J37" s="61" t="s">
        <v>19</v>
      </c>
      <c r="K37" s="61" t="s">
        <v>19</v>
      </c>
      <c r="L37" s="61" t="s">
        <v>19</v>
      </c>
      <c r="M37" s="61" t="s">
        <v>19</v>
      </c>
      <c r="N37" s="61" t="s">
        <v>19</v>
      </c>
      <c r="O37" s="61" t="s">
        <v>19</v>
      </c>
      <c r="P37" s="45"/>
    </row>
    <row r="38" spans="1:16" x14ac:dyDescent="0.25">
      <c r="A38" s="43" t="s">
        <v>75</v>
      </c>
      <c r="B38" s="47" t="s">
        <v>54</v>
      </c>
      <c r="C38" s="61" t="s">
        <v>71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5"/>
    </row>
    <row r="39" spans="1:16" x14ac:dyDescent="0.25">
      <c r="A39" s="43" t="s">
        <v>76</v>
      </c>
      <c r="B39" s="47" t="s">
        <v>57</v>
      </c>
      <c r="C39" s="61" t="s">
        <v>71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5"/>
    </row>
    <row r="40" spans="1:16" ht="22.5" x14ac:dyDescent="0.25">
      <c r="A40" s="43" t="s">
        <v>77</v>
      </c>
      <c r="B40" s="46" t="s">
        <v>78</v>
      </c>
      <c r="C40" s="61" t="s">
        <v>19</v>
      </c>
      <c r="D40" s="61" t="s">
        <v>19</v>
      </c>
      <c r="E40" s="61" t="s">
        <v>19</v>
      </c>
      <c r="F40" s="61" t="s">
        <v>19</v>
      </c>
      <c r="G40" s="61" t="s">
        <v>19</v>
      </c>
      <c r="H40" s="61" t="s">
        <v>19</v>
      </c>
      <c r="I40" s="61" t="s">
        <v>19</v>
      </c>
      <c r="J40" s="61" t="s">
        <v>19</v>
      </c>
      <c r="K40" s="61" t="s">
        <v>19</v>
      </c>
      <c r="L40" s="61" t="s">
        <v>19</v>
      </c>
      <c r="M40" s="61" t="s">
        <v>19</v>
      </c>
      <c r="N40" s="61" t="s">
        <v>19</v>
      </c>
      <c r="O40" s="61" t="s">
        <v>19</v>
      </c>
      <c r="P40" s="45"/>
    </row>
    <row r="41" spans="1:16" x14ac:dyDescent="0.25">
      <c r="A41" s="43" t="s">
        <v>79</v>
      </c>
      <c r="B41" s="47" t="s">
        <v>54</v>
      </c>
      <c r="C41" s="61" t="s">
        <v>80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5"/>
    </row>
    <row r="42" spans="1:16" x14ac:dyDescent="0.25">
      <c r="A42" s="43" t="s">
        <v>81</v>
      </c>
      <c r="B42" s="47" t="s">
        <v>57</v>
      </c>
      <c r="C42" s="61" t="s">
        <v>80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5"/>
    </row>
    <row r="43" spans="1:16" x14ac:dyDescent="0.25">
      <c r="A43" s="43" t="s">
        <v>82</v>
      </c>
      <c r="B43" s="46" t="s">
        <v>83</v>
      </c>
      <c r="C43" s="61" t="s">
        <v>19</v>
      </c>
      <c r="D43" s="61" t="s">
        <v>19</v>
      </c>
      <c r="E43" s="61" t="s">
        <v>19</v>
      </c>
      <c r="F43" s="61" t="s">
        <v>19</v>
      </c>
      <c r="G43" s="61" t="s">
        <v>19</v>
      </c>
      <c r="H43" s="61" t="s">
        <v>19</v>
      </c>
      <c r="I43" s="61" t="s">
        <v>19</v>
      </c>
      <c r="J43" s="61" t="s">
        <v>19</v>
      </c>
      <c r="K43" s="61" t="s">
        <v>19</v>
      </c>
      <c r="L43" s="61" t="s">
        <v>19</v>
      </c>
      <c r="M43" s="61" t="s">
        <v>19</v>
      </c>
      <c r="N43" s="61" t="s">
        <v>19</v>
      </c>
      <c r="O43" s="61" t="s">
        <v>19</v>
      </c>
      <c r="P43" s="45"/>
    </row>
    <row r="44" spans="1:16" x14ac:dyDescent="0.25">
      <c r="A44" s="43" t="s">
        <v>84</v>
      </c>
      <c r="B44" s="47" t="s">
        <v>54</v>
      </c>
      <c r="C44" s="61" t="s">
        <v>85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5"/>
    </row>
    <row r="45" spans="1:16" x14ac:dyDescent="0.25">
      <c r="A45" s="43" t="s">
        <v>86</v>
      </c>
      <c r="B45" s="47" t="s">
        <v>57</v>
      </c>
      <c r="C45" s="61" t="s">
        <v>85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5"/>
    </row>
    <row r="46" spans="1:16" x14ac:dyDescent="0.25">
      <c r="A46" s="43" t="s">
        <v>87</v>
      </c>
      <c r="B46" s="46" t="s">
        <v>117</v>
      </c>
      <c r="C46" s="61" t="s">
        <v>19</v>
      </c>
      <c r="D46" s="61" t="s">
        <v>19</v>
      </c>
      <c r="E46" s="61" t="s">
        <v>19</v>
      </c>
      <c r="F46" s="61" t="s">
        <v>19</v>
      </c>
      <c r="G46" s="61" t="s">
        <v>19</v>
      </c>
      <c r="H46" s="61" t="s">
        <v>19</v>
      </c>
      <c r="I46" s="61" t="s">
        <v>19</v>
      </c>
      <c r="J46" s="61" t="s">
        <v>19</v>
      </c>
      <c r="K46" s="61" t="s">
        <v>19</v>
      </c>
      <c r="L46" s="61" t="s">
        <v>19</v>
      </c>
      <c r="M46" s="61" t="s">
        <v>19</v>
      </c>
      <c r="N46" s="61" t="s">
        <v>19</v>
      </c>
      <c r="O46" s="61" t="s">
        <v>19</v>
      </c>
      <c r="P46" s="45"/>
    </row>
    <row r="47" spans="1:16" ht="22.5" x14ac:dyDescent="0.25">
      <c r="A47" s="43" t="s">
        <v>88</v>
      </c>
      <c r="B47" s="47" t="s">
        <v>54</v>
      </c>
      <c r="C47" s="61" t="s">
        <v>118</v>
      </c>
      <c r="D47" s="48">
        <v>0.60199999999999998</v>
      </c>
      <c r="E47" s="48">
        <v>0.60199999999999998</v>
      </c>
      <c r="F47" s="48">
        <v>0.60199999999999998</v>
      </c>
      <c r="G47" s="48">
        <v>0.60199999999999998</v>
      </c>
      <c r="H47" s="48">
        <v>0.60199999999999998</v>
      </c>
      <c r="I47" s="48">
        <v>0.60199999999999998</v>
      </c>
      <c r="J47" s="48">
        <v>0.60199999999999998</v>
      </c>
      <c r="K47" s="48">
        <v>0.60199999999999998</v>
      </c>
      <c r="L47" s="48">
        <v>0.60199999999999998</v>
      </c>
      <c r="M47" s="48">
        <v>0.60199999999999998</v>
      </c>
      <c r="N47" s="48">
        <v>0.60199999999999998</v>
      </c>
      <c r="O47" s="48">
        <v>0.60199999999999998</v>
      </c>
      <c r="P47" s="45"/>
    </row>
    <row r="48" spans="1:16" ht="22.5" x14ac:dyDescent="0.25">
      <c r="A48" s="43" t="s">
        <v>89</v>
      </c>
      <c r="B48" s="47" t="s">
        <v>57</v>
      </c>
      <c r="C48" s="61" t="s">
        <v>118</v>
      </c>
      <c r="D48" s="48">
        <v>0.84499999999999997</v>
      </c>
      <c r="E48" s="48">
        <v>0.84499999999999997</v>
      </c>
      <c r="F48" s="48">
        <v>0.84499999999999997</v>
      </c>
      <c r="G48" s="48">
        <v>0.84499999999999997</v>
      </c>
      <c r="H48" s="48">
        <v>0.84499999999999997</v>
      </c>
      <c r="I48" s="48">
        <v>0.84499999999999997</v>
      </c>
      <c r="J48" s="48">
        <v>0.84499999999999997</v>
      </c>
      <c r="K48" s="48">
        <v>0.84499999999999997</v>
      </c>
      <c r="L48" s="48">
        <v>0.84499999999999997</v>
      </c>
      <c r="M48" s="48">
        <v>0.84499999999999997</v>
      </c>
      <c r="N48" s="48">
        <v>0.84499999999999997</v>
      </c>
      <c r="O48" s="48">
        <v>0.84499999999999997</v>
      </c>
      <c r="P48" s="45"/>
    </row>
    <row r="49" spans="1:16" x14ac:dyDescent="0.25">
      <c r="A49" s="43" t="s">
        <v>90</v>
      </c>
      <c r="B49" s="46" t="s">
        <v>91</v>
      </c>
      <c r="C49" s="61" t="s">
        <v>19</v>
      </c>
      <c r="D49" s="61" t="s">
        <v>19</v>
      </c>
      <c r="E49" s="61" t="s">
        <v>19</v>
      </c>
      <c r="F49" s="61" t="s">
        <v>19</v>
      </c>
      <c r="G49" s="61" t="s">
        <v>19</v>
      </c>
      <c r="H49" s="61" t="s">
        <v>19</v>
      </c>
      <c r="I49" s="61" t="s">
        <v>19</v>
      </c>
      <c r="J49" s="61" t="s">
        <v>19</v>
      </c>
      <c r="K49" s="61" t="s">
        <v>19</v>
      </c>
      <c r="L49" s="61" t="s">
        <v>19</v>
      </c>
      <c r="M49" s="61" t="s">
        <v>19</v>
      </c>
      <c r="N49" s="61" t="s">
        <v>19</v>
      </c>
      <c r="O49" s="61" t="s">
        <v>19</v>
      </c>
      <c r="P49" s="45"/>
    </row>
    <row r="50" spans="1:16" x14ac:dyDescent="0.25">
      <c r="A50" s="43" t="s">
        <v>92</v>
      </c>
      <c r="B50" s="47" t="s">
        <v>54</v>
      </c>
      <c r="C50" s="61" t="s">
        <v>93</v>
      </c>
      <c r="D50" s="48">
        <v>9.9000000000000005E-2</v>
      </c>
      <c r="E50" s="48">
        <v>9.9000000000000005E-2</v>
      </c>
      <c r="F50" s="48">
        <v>9.9000000000000005E-2</v>
      </c>
      <c r="G50" s="48">
        <v>9.9000000000000005E-2</v>
      </c>
      <c r="H50" s="48">
        <v>9.9000000000000005E-2</v>
      </c>
      <c r="I50" s="48">
        <v>9.9000000000000005E-2</v>
      </c>
      <c r="J50" s="48">
        <v>9.9000000000000005E-2</v>
      </c>
      <c r="K50" s="48">
        <v>9.9000000000000005E-2</v>
      </c>
      <c r="L50" s="48">
        <v>9.9000000000000005E-2</v>
      </c>
      <c r="M50" s="48">
        <v>9.9000000000000005E-2</v>
      </c>
      <c r="N50" s="48">
        <v>9.9000000000000005E-2</v>
      </c>
      <c r="O50" s="48">
        <v>9.9000000000000005E-2</v>
      </c>
      <c r="P50" s="45"/>
    </row>
    <row r="51" spans="1:16" x14ac:dyDescent="0.25">
      <c r="A51" s="43" t="s">
        <v>94</v>
      </c>
      <c r="B51" s="47" t="s">
        <v>57</v>
      </c>
      <c r="C51" s="61" t="s">
        <v>93</v>
      </c>
      <c r="D51" s="48">
        <v>0.14899999999999999</v>
      </c>
      <c r="E51" s="48">
        <v>0.14899999999999999</v>
      </c>
      <c r="F51" s="48">
        <v>0.14899999999999999</v>
      </c>
      <c r="G51" s="48">
        <v>0.14899999999999999</v>
      </c>
      <c r="H51" s="48">
        <v>0.14899999999999999</v>
      </c>
      <c r="I51" s="48">
        <v>0.14899999999999999</v>
      </c>
      <c r="J51" s="48">
        <v>0.14899999999999999</v>
      </c>
      <c r="K51" s="48">
        <v>0.14899999999999999</v>
      </c>
      <c r="L51" s="48">
        <v>0.14899999999999999</v>
      </c>
      <c r="M51" s="48">
        <v>0.14899999999999999</v>
      </c>
      <c r="N51" s="48">
        <v>0.14899999999999999</v>
      </c>
      <c r="O51" s="48">
        <v>0.14899999999999999</v>
      </c>
      <c r="P51" s="45"/>
    </row>
    <row r="52" spans="1:16" x14ac:dyDescent="0.25">
      <c r="A52" s="43" t="s">
        <v>95</v>
      </c>
      <c r="B52" s="46" t="s">
        <v>96</v>
      </c>
      <c r="C52" s="61" t="s">
        <v>19</v>
      </c>
      <c r="D52" s="61" t="s">
        <v>19</v>
      </c>
      <c r="E52" s="61" t="s">
        <v>19</v>
      </c>
      <c r="F52" s="61" t="s">
        <v>19</v>
      </c>
      <c r="G52" s="61" t="s">
        <v>19</v>
      </c>
      <c r="H52" s="61" t="s">
        <v>19</v>
      </c>
      <c r="I52" s="61" t="s">
        <v>19</v>
      </c>
      <c r="J52" s="61" t="s">
        <v>19</v>
      </c>
      <c r="K52" s="61" t="s">
        <v>19</v>
      </c>
      <c r="L52" s="61" t="s">
        <v>19</v>
      </c>
      <c r="M52" s="61" t="s">
        <v>19</v>
      </c>
      <c r="N52" s="61" t="s">
        <v>19</v>
      </c>
      <c r="O52" s="61" t="s">
        <v>19</v>
      </c>
      <c r="P52" s="45"/>
    </row>
    <row r="53" spans="1:16" ht="22.5" x14ac:dyDescent="0.25">
      <c r="A53" s="43" t="s">
        <v>97</v>
      </c>
      <c r="B53" s="47" t="s">
        <v>54</v>
      </c>
      <c r="C53" s="61" t="s">
        <v>98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5"/>
    </row>
    <row r="54" spans="1:16" ht="22.5" x14ac:dyDescent="0.25">
      <c r="A54" s="43" t="s">
        <v>99</v>
      </c>
      <c r="B54" s="47" t="s">
        <v>57</v>
      </c>
      <c r="C54" s="61" t="s">
        <v>98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5"/>
    </row>
    <row r="55" spans="1:16" hidden="1" x14ac:dyDescent="0.25">
      <c r="A55" s="43" t="e">
        <f>#REF!</f>
        <v>#REF!</v>
      </c>
      <c r="B55" s="49"/>
      <c r="C55" s="50"/>
      <c r="D55" s="61" t="s">
        <v>19</v>
      </c>
      <c r="E55" s="61" t="s">
        <v>19</v>
      </c>
      <c r="F55" s="61" t="s">
        <v>19</v>
      </c>
      <c r="G55" s="61" t="s">
        <v>19</v>
      </c>
      <c r="H55" s="61" t="s">
        <v>19</v>
      </c>
      <c r="I55" s="61" t="s">
        <v>19</v>
      </c>
      <c r="J55" s="61" t="s">
        <v>19</v>
      </c>
      <c r="K55" s="61" t="s">
        <v>19</v>
      </c>
      <c r="L55" s="61" t="s">
        <v>19</v>
      </c>
      <c r="M55" s="61" t="s">
        <v>19</v>
      </c>
      <c r="N55" s="61" t="s">
        <v>19</v>
      </c>
      <c r="O55" s="61" t="s">
        <v>19</v>
      </c>
      <c r="P55" s="45"/>
    </row>
    <row r="56" spans="1:16" ht="15" hidden="1" customHeight="1" x14ac:dyDescent="0.25">
      <c r="A56" s="51" t="e">
        <f>#REF!&amp;".1"</f>
        <v>#REF!</v>
      </c>
      <c r="B56" s="47" t="s">
        <v>54</v>
      </c>
      <c r="C56" s="51" t="str">
        <f>IF(C55="","x",C55)</f>
        <v>x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5"/>
    </row>
    <row r="57" spans="1:16" ht="15" hidden="1" customHeight="1" x14ac:dyDescent="0.25">
      <c r="A57" s="51" t="e">
        <f>#REF!&amp;".2"</f>
        <v>#REF!</v>
      </c>
      <c r="B57" s="47" t="s">
        <v>57</v>
      </c>
      <c r="C57" s="51" t="str">
        <f>IF(C55="","x",C55)</f>
        <v>x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5"/>
    </row>
    <row r="58" spans="1:16" ht="15" hidden="1" customHeight="1" x14ac:dyDescent="0.25">
      <c r="A58" s="52"/>
      <c r="B58" s="53" t="s">
        <v>100</v>
      </c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34"/>
    </row>
    <row r="59" spans="1:16" ht="15" hidden="1" customHeight="1" x14ac:dyDescent="0.25">
      <c r="A59" s="13" t="s">
        <v>101</v>
      </c>
      <c r="B59" s="14" t="s">
        <v>102</v>
      </c>
      <c r="C59" s="15" t="s">
        <v>19</v>
      </c>
      <c r="D59" s="15" t="s">
        <v>19</v>
      </c>
      <c r="E59" s="15" t="s">
        <v>19</v>
      </c>
      <c r="F59" s="15" t="s">
        <v>19</v>
      </c>
      <c r="G59" s="15" t="s">
        <v>19</v>
      </c>
      <c r="H59" s="15" t="s">
        <v>19</v>
      </c>
      <c r="I59" s="15" t="s">
        <v>19</v>
      </c>
      <c r="J59" s="15" t="s">
        <v>19</v>
      </c>
      <c r="K59" s="15" t="s">
        <v>19</v>
      </c>
      <c r="L59" s="15" t="s">
        <v>19</v>
      </c>
      <c r="M59" s="15" t="s">
        <v>19</v>
      </c>
      <c r="N59" s="15" t="s">
        <v>19</v>
      </c>
      <c r="O59" s="15" t="s">
        <v>19</v>
      </c>
      <c r="P59" s="55"/>
    </row>
    <row r="60" spans="1:16" ht="22.5" x14ac:dyDescent="0.25">
      <c r="A60" s="13" t="s">
        <v>101</v>
      </c>
      <c r="B60" s="19" t="s">
        <v>103</v>
      </c>
      <c r="C60" s="15" t="s">
        <v>43</v>
      </c>
      <c r="D60" s="21">
        <f t="shared" ref="D60:O60" ca="1" si="4">SUM(D61:D64)</f>
        <v>16614.201870000001</v>
      </c>
      <c r="E60" s="21">
        <f t="shared" ca="1" si="4"/>
        <v>0</v>
      </c>
      <c r="F60" s="21">
        <f t="shared" ca="1" si="4"/>
        <v>4621.7932300000002</v>
      </c>
      <c r="G60" s="21">
        <f t="shared" ca="1" si="4"/>
        <v>556.50555999999995</v>
      </c>
      <c r="H60" s="21">
        <f t="shared" ca="1" si="4"/>
        <v>7356.6995799999995</v>
      </c>
      <c r="I60" s="21">
        <f t="shared" ca="1" si="4"/>
        <v>350.06651999999997</v>
      </c>
      <c r="J60" s="21">
        <f t="shared" ca="1" si="4"/>
        <v>763.10137999999995</v>
      </c>
      <c r="K60" s="21">
        <f t="shared" ca="1" si="4"/>
        <v>1919.4588600000002</v>
      </c>
      <c r="L60" s="21">
        <f t="shared" ca="1" si="4"/>
        <v>21</v>
      </c>
      <c r="M60" s="21">
        <f t="shared" ca="1" si="4"/>
        <v>290.19207</v>
      </c>
      <c r="N60" s="21">
        <f t="shared" ca="1" si="4"/>
        <v>376.93141000000003</v>
      </c>
      <c r="O60" s="21">
        <f t="shared" ca="1" si="4"/>
        <v>358.45326</v>
      </c>
      <c r="P60" s="55"/>
    </row>
    <row r="61" spans="1:16" x14ac:dyDescent="0.25">
      <c r="A61" s="38" t="s">
        <v>143</v>
      </c>
      <c r="B61" s="56" t="s">
        <v>104</v>
      </c>
      <c r="C61" s="15" t="s">
        <v>43</v>
      </c>
      <c r="D61" s="21">
        <f t="shared" ref="D61:O64" ca="1" si="5">SUMIF($G$68:$G$78,$G61,D$68:D$78)</f>
        <v>2689.29835</v>
      </c>
      <c r="E61" s="21">
        <f t="shared" ca="1" si="5"/>
        <v>0</v>
      </c>
      <c r="F61" s="21">
        <f t="shared" ca="1" si="5"/>
        <v>1390.62862</v>
      </c>
      <c r="G61" s="21">
        <f t="shared" ca="1" si="5"/>
        <v>207.24588</v>
      </c>
      <c r="H61" s="21">
        <f t="shared" ca="1" si="5"/>
        <v>149.45815999999999</v>
      </c>
      <c r="I61" s="21">
        <f t="shared" ca="1" si="5"/>
        <v>31.515930000000001</v>
      </c>
      <c r="J61" s="21">
        <f t="shared" ca="1" si="5"/>
        <v>33.225300000000004</v>
      </c>
      <c r="K61" s="21">
        <f t="shared" ca="1" si="5"/>
        <v>877.22446000000002</v>
      </c>
      <c r="L61" s="21">
        <f t="shared" ca="1" si="5"/>
        <v>0</v>
      </c>
      <c r="M61" s="21">
        <f t="shared" ca="1" si="5"/>
        <v>0</v>
      </c>
      <c r="N61" s="21">
        <f t="shared" ca="1" si="5"/>
        <v>0</v>
      </c>
      <c r="O61" s="21">
        <f t="shared" ca="1" si="5"/>
        <v>0</v>
      </c>
      <c r="P61" s="55"/>
    </row>
    <row r="62" spans="1:16" x14ac:dyDescent="0.25">
      <c r="A62" s="38" t="s">
        <v>144</v>
      </c>
      <c r="B62" s="56" t="s">
        <v>105</v>
      </c>
      <c r="C62" s="15" t="s">
        <v>43</v>
      </c>
      <c r="D62" s="21">
        <f t="shared" ca="1" si="5"/>
        <v>2585.0639699999997</v>
      </c>
      <c r="E62" s="21">
        <f t="shared" ca="1" si="5"/>
        <v>0</v>
      </c>
      <c r="F62" s="21">
        <f t="shared" ca="1" si="5"/>
        <v>1046.8398999999999</v>
      </c>
      <c r="G62" s="21">
        <f t="shared" ca="1" si="5"/>
        <v>349.23845999999998</v>
      </c>
      <c r="H62" s="21">
        <f t="shared" ca="1" si="5"/>
        <v>301.20723999999996</v>
      </c>
      <c r="I62" s="21">
        <f t="shared" ca="1" si="5"/>
        <v>10.83869</v>
      </c>
      <c r="J62" s="21">
        <f t="shared" ca="1" si="5"/>
        <v>11.38457</v>
      </c>
      <c r="K62" s="21">
        <f t="shared" ca="1" si="5"/>
        <v>701.86890000000005</v>
      </c>
      <c r="L62" s="21">
        <f t="shared" ca="1" si="5"/>
        <v>0</v>
      </c>
      <c r="M62" s="21">
        <f t="shared" ca="1" si="5"/>
        <v>140.68620999999999</v>
      </c>
      <c r="N62" s="21">
        <f t="shared" ca="1" si="5"/>
        <v>23</v>
      </c>
      <c r="O62" s="21">
        <f t="shared" ca="1" si="5"/>
        <v>0</v>
      </c>
      <c r="P62" s="55"/>
    </row>
    <row r="63" spans="1:16" x14ac:dyDescent="0.25">
      <c r="A63" s="38" t="s">
        <v>145</v>
      </c>
      <c r="B63" s="56" t="s">
        <v>106</v>
      </c>
      <c r="C63" s="15" t="s">
        <v>43</v>
      </c>
      <c r="D63" s="21">
        <f t="shared" ca="1" si="5"/>
        <v>2615.2983200000003</v>
      </c>
      <c r="E63" s="21">
        <f t="shared" ca="1" si="5"/>
        <v>0</v>
      </c>
      <c r="F63" s="21">
        <f t="shared" ca="1" si="5"/>
        <v>1750.73072</v>
      </c>
      <c r="G63" s="21">
        <f t="shared" ca="1" si="5"/>
        <v>2.121999999999602E-2</v>
      </c>
      <c r="H63" s="21">
        <f t="shared" ca="1" si="5"/>
        <v>83.279309999999995</v>
      </c>
      <c r="I63" s="21">
        <f t="shared" ca="1" si="5"/>
        <v>58.47016</v>
      </c>
      <c r="J63" s="21">
        <f t="shared" ca="1" si="5"/>
        <v>7.5</v>
      </c>
      <c r="K63" s="21">
        <f t="shared" ca="1" si="5"/>
        <v>340.3655</v>
      </c>
      <c r="L63" s="21">
        <f t="shared" ca="1" si="5"/>
        <v>21</v>
      </c>
      <c r="M63" s="21">
        <f t="shared" ca="1" si="5"/>
        <v>0</v>
      </c>
      <c r="N63" s="21">
        <f t="shared" ca="1" si="5"/>
        <v>353.93141000000003</v>
      </c>
      <c r="O63" s="21">
        <f t="shared" ca="1" si="5"/>
        <v>0</v>
      </c>
      <c r="P63" s="55"/>
    </row>
    <row r="64" spans="1:16" x14ac:dyDescent="0.25">
      <c r="A64" s="38" t="s">
        <v>146</v>
      </c>
      <c r="B64" s="56" t="s">
        <v>107</v>
      </c>
      <c r="C64" s="15" t="s">
        <v>43</v>
      </c>
      <c r="D64" s="21">
        <f t="shared" ca="1" si="5"/>
        <v>8724.5412300000007</v>
      </c>
      <c r="E64" s="21">
        <f t="shared" ca="1" si="5"/>
        <v>0</v>
      </c>
      <c r="F64" s="21">
        <f t="shared" ca="1" si="5"/>
        <v>433.59398999999996</v>
      </c>
      <c r="G64" s="21">
        <f t="shared" ca="1" si="5"/>
        <v>0</v>
      </c>
      <c r="H64" s="21">
        <f t="shared" ca="1" si="5"/>
        <v>6822.7548699999998</v>
      </c>
      <c r="I64" s="21">
        <f t="shared" ca="1" si="5"/>
        <v>249.24173999999999</v>
      </c>
      <c r="J64" s="21">
        <f t="shared" ca="1" si="5"/>
        <v>710.99150999999995</v>
      </c>
      <c r="K64" s="21">
        <f t="shared" ca="1" si="5"/>
        <v>0</v>
      </c>
      <c r="L64" s="21">
        <f t="shared" ca="1" si="5"/>
        <v>0</v>
      </c>
      <c r="M64" s="21">
        <f t="shared" ca="1" si="5"/>
        <v>149.50586000000001</v>
      </c>
      <c r="N64" s="21">
        <f t="shared" ca="1" si="5"/>
        <v>0</v>
      </c>
      <c r="O64" s="21">
        <f t="shared" ca="1" si="5"/>
        <v>358.45326</v>
      </c>
      <c r="P64" s="55"/>
    </row>
    <row r="65" spans="1:16" hidden="1" x14ac:dyDescent="0.25">
      <c r="A65" s="13"/>
      <c r="B65" s="57"/>
      <c r="C65" s="15" t="s">
        <v>43</v>
      </c>
      <c r="D65" s="21">
        <f t="shared" ref="D65:O65" si="6">SUM(D66:D69)</f>
        <v>0</v>
      </c>
      <c r="E65" s="21">
        <f t="shared" si="6"/>
        <v>0</v>
      </c>
      <c r="F65" s="21">
        <f t="shared" si="6"/>
        <v>0</v>
      </c>
      <c r="G65" s="21">
        <f t="shared" si="6"/>
        <v>0</v>
      </c>
      <c r="H65" s="21">
        <f t="shared" si="6"/>
        <v>0</v>
      </c>
      <c r="I65" s="21">
        <f t="shared" si="6"/>
        <v>0</v>
      </c>
      <c r="J65" s="21">
        <f t="shared" si="6"/>
        <v>0</v>
      </c>
      <c r="K65" s="21">
        <f t="shared" si="6"/>
        <v>0</v>
      </c>
      <c r="L65" s="21">
        <f t="shared" si="6"/>
        <v>0</v>
      </c>
      <c r="M65" s="21">
        <f t="shared" si="6"/>
        <v>0</v>
      </c>
      <c r="N65" s="21">
        <f t="shared" si="6"/>
        <v>0</v>
      </c>
      <c r="O65" s="21">
        <f t="shared" si="6"/>
        <v>0</v>
      </c>
      <c r="P65" s="55">
        <f>B65</f>
        <v>0</v>
      </c>
    </row>
    <row r="66" spans="1:16" ht="15" hidden="1" customHeight="1" x14ac:dyDescent="0.25">
      <c r="A66" s="38"/>
      <c r="B66" s="56" t="s">
        <v>104</v>
      </c>
      <c r="C66" s="15" t="s">
        <v>43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55"/>
    </row>
    <row r="67" spans="1:16" ht="15" hidden="1" customHeight="1" x14ac:dyDescent="0.25">
      <c r="A67" s="38" t="e">
        <f>#REF!&amp;".2"</f>
        <v>#REF!</v>
      </c>
      <c r="B67" s="56" t="s">
        <v>105</v>
      </c>
      <c r="C67" s="15" t="s">
        <v>43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55"/>
    </row>
    <row r="68" spans="1:16" ht="15" hidden="1" customHeight="1" x14ac:dyDescent="0.25">
      <c r="A68" s="38" t="e">
        <f>#REF!&amp;".3"</f>
        <v>#REF!</v>
      </c>
      <c r="B68" s="56" t="s">
        <v>106</v>
      </c>
      <c r="C68" s="15" t="s">
        <v>43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55"/>
    </row>
    <row r="69" spans="1:16" ht="15" hidden="1" customHeight="1" x14ac:dyDescent="0.25">
      <c r="A69" s="38" t="e">
        <f>#REF!&amp;".4"</f>
        <v>#REF!</v>
      </c>
      <c r="B69" s="56" t="s">
        <v>107</v>
      </c>
      <c r="C69" s="15" t="s">
        <v>43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55"/>
    </row>
    <row r="70" spans="1:16" ht="27" customHeight="1" x14ac:dyDescent="0.25">
      <c r="A70" s="13" t="s">
        <v>147</v>
      </c>
      <c r="B70" s="57" t="s">
        <v>47</v>
      </c>
      <c r="C70" s="15" t="s">
        <v>43</v>
      </c>
      <c r="D70" s="21">
        <f t="shared" ref="D70:O70" si="7">SUM(D71:D74)</f>
        <v>16614.201870000001</v>
      </c>
      <c r="E70" s="21">
        <f t="shared" si="7"/>
        <v>0</v>
      </c>
      <c r="F70" s="21">
        <f t="shared" si="7"/>
        <v>4621.7932300000002</v>
      </c>
      <c r="G70" s="21">
        <f t="shared" si="7"/>
        <v>556.50555999999995</v>
      </c>
      <c r="H70" s="21">
        <f t="shared" si="7"/>
        <v>7356.6995799999995</v>
      </c>
      <c r="I70" s="21">
        <f t="shared" si="7"/>
        <v>350.06651999999997</v>
      </c>
      <c r="J70" s="21">
        <f t="shared" si="7"/>
        <v>763.10137999999995</v>
      </c>
      <c r="K70" s="21">
        <f t="shared" si="7"/>
        <v>1919.4588600000002</v>
      </c>
      <c r="L70" s="21">
        <f t="shared" si="7"/>
        <v>21</v>
      </c>
      <c r="M70" s="21">
        <f t="shared" si="7"/>
        <v>290.19207</v>
      </c>
      <c r="N70" s="21">
        <f t="shared" si="7"/>
        <v>376.93141000000003</v>
      </c>
      <c r="O70" s="21">
        <f t="shared" si="7"/>
        <v>358.45326</v>
      </c>
      <c r="P70" s="58" t="str">
        <f>B70</f>
        <v>плата за подключение (технологическое присоединение)</v>
      </c>
    </row>
    <row r="71" spans="1:16" x14ac:dyDescent="0.25">
      <c r="A71" s="38" t="s">
        <v>148</v>
      </c>
      <c r="B71" s="56" t="s">
        <v>104</v>
      </c>
      <c r="C71" s="15" t="s">
        <v>43</v>
      </c>
      <c r="D71" s="28">
        <v>2689.29835</v>
      </c>
      <c r="E71" s="28"/>
      <c r="F71" s="28">
        <v>1390.62862</v>
      </c>
      <c r="G71" s="28">
        <v>207.24588</v>
      </c>
      <c r="H71" s="28">
        <v>149.45815999999999</v>
      </c>
      <c r="I71" s="28">
        <v>31.515930000000001</v>
      </c>
      <c r="J71" s="28">
        <v>33.225300000000004</v>
      </c>
      <c r="K71" s="28">
        <v>877.22446000000002</v>
      </c>
      <c r="L71" s="28">
        <v>0</v>
      </c>
      <c r="M71" s="28">
        <v>0</v>
      </c>
      <c r="N71" s="28">
        <v>0</v>
      </c>
      <c r="O71" s="28">
        <v>0</v>
      </c>
      <c r="P71" s="55"/>
    </row>
    <row r="72" spans="1:16" x14ac:dyDescent="0.25">
      <c r="A72" s="38" t="s">
        <v>149</v>
      </c>
      <c r="B72" s="56" t="s">
        <v>105</v>
      </c>
      <c r="C72" s="15" t="s">
        <v>43</v>
      </c>
      <c r="D72" s="28">
        <v>2585.0639699999997</v>
      </c>
      <c r="E72" s="28"/>
      <c r="F72" s="28">
        <v>1046.8398999999999</v>
      </c>
      <c r="G72" s="28">
        <v>349.23845999999998</v>
      </c>
      <c r="H72" s="28">
        <v>301.20723999999996</v>
      </c>
      <c r="I72" s="28">
        <v>10.83869</v>
      </c>
      <c r="J72" s="28">
        <v>11.38457</v>
      </c>
      <c r="K72" s="28">
        <v>701.86890000000005</v>
      </c>
      <c r="L72" s="28">
        <v>0</v>
      </c>
      <c r="M72" s="28">
        <v>140.68620999999999</v>
      </c>
      <c r="N72" s="28">
        <v>23</v>
      </c>
      <c r="O72" s="28">
        <v>0</v>
      </c>
      <c r="P72" s="55"/>
    </row>
    <row r="73" spans="1:16" x14ac:dyDescent="0.25">
      <c r="A73" s="38" t="s">
        <v>150</v>
      </c>
      <c r="B73" s="56" t="s">
        <v>106</v>
      </c>
      <c r="C73" s="15" t="s">
        <v>43</v>
      </c>
      <c r="D73" s="28">
        <v>2615.2983200000003</v>
      </c>
      <c r="E73" s="28"/>
      <c r="F73" s="28">
        <v>1750.73072</v>
      </c>
      <c r="G73" s="28">
        <v>2.121999999999602E-2</v>
      </c>
      <c r="H73" s="28">
        <v>83.279309999999995</v>
      </c>
      <c r="I73" s="28">
        <v>58.47016</v>
      </c>
      <c r="J73" s="28">
        <v>7.5</v>
      </c>
      <c r="K73" s="28">
        <v>340.3655</v>
      </c>
      <c r="L73" s="28">
        <v>21</v>
      </c>
      <c r="M73" s="28">
        <v>0</v>
      </c>
      <c r="N73" s="28">
        <v>353.93141000000003</v>
      </c>
      <c r="O73" s="28">
        <v>0</v>
      </c>
      <c r="P73" s="55"/>
    </row>
    <row r="74" spans="1:16" x14ac:dyDescent="0.25">
      <c r="A74" s="38" t="s">
        <v>151</v>
      </c>
      <c r="B74" s="56" t="s">
        <v>107</v>
      </c>
      <c r="C74" s="15" t="s">
        <v>43</v>
      </c>
      <c r="D74" s="28">
        <v>8724.5412300000007</v>
      </c>
      <c r="E74" s="28"/>
      <c r="F74" s="28">
        <v>433.59398999999996</v>
      </c>
      <c r="G74" s="28">
        <v>0</v>
      </c>
      <c r="H74" s="28">
        <v>6822.7548699999998</v>
      </c>
      <c r="I74" s="28">
        <v>249.24173999999999</v>
      </c>
      <c r="J74" s="28">
        <v>710.99150999999995</v>
      </c>
      <c r="K74" s="28">
        <v>0</v>
      </c>
      <c r="L74" s="28">
        <v>0</v>
      </c>
      <c r="M74" s="28">
        <v>149.50586000000001</v>
      </c>
      <c r="N74" s="28">
        <v>0</v>
      </c>
      <c r="O74" s="28">
        <v>358.45326</v>
      </c>
      <c r="P74" s="55"/>
    </row>
    <row r="75" spans="1:16" x14ac:dyDescent="0.25">
      <c r="A75" s="38"/>
      <c r="B75" s="56"/>
      <c r="C75" s="15"/>
      <c r="D75" s="28"/>
      <c r="E75" s="28"/>
      <c r="F75" s="28"/>
      <c r="G75" s="28"/>
      <c r="H75" s="28"/>
      <c r="I75" s="28"/>
      <c r="J75" s="28"/>
      <c r="K75" s="55"/>
      <c r="L75" s="42"/>
    </row>
    <row r="76" spans="1:16" x14ac:dyDescent="0.25">
      <c r="A76" s="13"/>
      <c r="B76" s="57"/>
      <c r="C76" s="15"/>
      <c r="D76" s="21"/>
      <c r="E76" s="21"/>
      <c r="F76" s="21"/>
      <c r="G76" s="21"/>
      <c r="H76" s="21"/>
      <c r="I76" s="21"/>
      <c r="J76" s="21"/>
      <c r="K76" s="55">
        <f>B76</f>
        <v>0</v>
      </c>
      <c r="L76" s="42"/>
    </row>
    <row r="77" spans="1:16" x14ac:dyDescent="0.25">
      <c r="A77" s="38"/>
      <c r="B77" s="56"/>
      <c r="C77" s="15"/>
      <c r="D77" s="28"/>
      <c r="E77" s="28"/>
      <c r="F77" s="28"/>
      <c r="G77" s="28"/>
      <c r="H77" s="28"/>
      <c r="I77" s="28"/>
      <c r="J77" s="28"/>
      <c r="K77" s="55"/>
      <c r="L77" s="42"/>
    </row>
    <row r="78" spans="1:16" x14ac:dyDescent="0.25">
      <c r="A78" s="38"/>
      <c r="B78" s="56"/>
      <c r="C78" s="15"/>
      <c r="D78" s="28"/>
      <c r="E78" s="28"/>
      <c r="F78" s="28"/>
      <c r="G78" s="28"/>
      <c r="H78" s="28"/>
      <c r="I78" s="28"/>
      <c r="J78" s="28"/>
      <c r="K78" s="55"/>
      <c r="L78" s="42"/>
    </row>
    <row r="79" spans="1:16" x14ac:dyDescent="0.25">
      <c r="A79" s="38"/>
      <c r="B79" s="56"/>
      <c r="C79" s="15"/>
      <c r="D79" s="28"/>
      <c r="E79" s="28"/>
      <c r="F79" s="28"/>
      <c r="G79" s="28"/>
      <c r="H79" s="28"/>
      <c r="I79" s="28"/>
      <c r="J79" s="28"/>
      <c r="K79" s="55"/>
      <c r="L79" s="42"/>
    </row>
    <row r="80" spans="1:16" x14ac:dyDescent="0.25">
      <c r="A80" s="38"/>
      <c r="B80" s="56"/>
      <c r="C80" s="15"/>
      <c r="D80" s="28"/>
      <c r="E80" s="28"/>
      <c r="F80" s="28"/>
      <c r="G80" s="28"/>
      <c r="H80" s="28"/>
      <c r="I80" s="28"/>
      <c r="J80" s="28"/>
      <c r="K80" s="55"/>
      <c r="L80" s="42"/>
    </row>
  </sheetData>
  <mergeCells count="6">
    <mergeCell ref="A2:D2"/>
    <mergeCell ref="A4:L4"/>
    <mergeCell ref="A5:A6"/>
    <mergeCell ref="B5:B6"/>
    <mergeCell ref="C5:C6"/>
    <mergeCell ref="D5:P5"/>
  </mergeCells>
  <dataValidations count="9">
    <dataValidation type="decimal" allowBlank="1" showInputMessage="1" showErrorMessage="1" error="Введите значение от 0 до 100%" sqref="D35:O36 D38:O39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D77:J80 D75:J75 D29:O30 D71:O74 D66:O69 D47:O48 D44:O45 D41:O42 D50:O51 D18:O18 D56:O57 D53:O54 D21:O21 D26:O27 D32:O33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76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20 B17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9:D10 D14:O15"/>
    <dataValidation type="textLength" operator="lessThanOrEqual" allowBlank="1" showInputMessage="1" showErrorMessage="1" errorTitle="Ошибка" error="Допускается ввод не более 900 символов!" sqref="B55:C55 D12:D13 D8:O8">
      <formula1>900</formula1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70 B21 B65">
      <formula1>source_of_funding</formula1>
    </dataValidation>
    <dataValidation type="list" operator="lessThanOrEqual" allowBlank="1" showInputMessage="1" showErrorMessage="1" errorTitle="Ошибка" error="Выберите значение из списка!" sqref="B18">
      <formula1>source_of_funding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74"/>
  <sheetViews>
    <sheetView view="pageBreakPreview" topLeftCell="A45" zoomScale="80" zoomScaleNormal="80" zoomScaleSheetLayoutView="80" workbookViewId="0">
      <selection activeCell="F74" sqref="F74"/>
    </sheetView>
  </sheetViews>
  <sheetFormatPr defaultRowHeight="15" x14ac:dyDescent="0.25"/>
  <cols>
    <col min="1" max="1" width="9.42578125" customWidth="1"/>
    <col min="2" max="2" width="50.140625" customWidth="1"/>
    <col min="3" max="3" width="11.28515625" customWidth="1"/>
    <col min="4" max="4" width="29" customWidth="1"/>
    <col min="5" max="5" width="22.5703125" hidden="1" customWidth="1"/>
    <col min="6" max="7" width="29" customWidth="1"/>
  </cols>
  <sheetData>
    <row r="2" spans="1:8" x14ac:dyDescent="0.25">
      <c r="A2" s="63" t="s">
        <v>115</v>
      </c>
      <c r="B2" s="64"/>
      <c r="C2" s="64"/>
      <c r="D2" s="65"/>
      <c r="E2" s="1"/>
      <c r="F2" s="1"/>
      <c r="G2" s="1"/>
      <c r="H2" s="1"/>
    </row>
    <row r="3" spans="1:8" x14ac:dyDescent="0.25">
      <c r="A3" s="2"/>
      <c r="B3" s="3"/>
      <c r="C3" s="3"/>
      <c r="D3" s="4">
        <v>22</v>
      </c>
      <c r="E3" s="1"/>
      <c r="F3" s="5" t="s">
        <v>0</v>
      </c>
      <c r="G3" s="5" t="s">
        <v>0</v>
      </c>
      <c r="H3" s="1"/>
    </row>
    <row r="4" spans="1:8" x14ac:dyDescent="0.25">
      <c r="A4" s="66" t="s">
        <v>1</v>
      </c>
      <c r="B4" s="66"/>
      <c r="C4" s="66"/>
      <c r="D4" s="66"/>
      <c r="E4" s="66"/>
      <c r="F4" s="66"/>
      <c r="G4" s="66"/>
      <c r="H4" s="66"/>
    </row>
    <row r="5" spans="1:8" ht="25.5" customHeight="1" x14ac:dyDescent="0.25">
      <c r="A5" s="66" t="s">
        <v>2</v>
      </c>
      <c r="B5" s="67" t="s">
        <v>3</v>
      </c>
      <c r="C5" s="67" t="s">
        <v>4</v>
      </c>
      <c r="D5" s="68" t="s">
        <v>116</v>
      </c>
      <c r="E5" s="69"/>
      <c r="F5" s="70"/>
      <c r="G5" s="60"/>
      <c r="H5" s="6"/>
    </row>
    <row r="6" spans="1:8" ht="22.5" x14ac:dyDescent="0.25">
      <c r="A6" s="66"/>
      <c r="B6" s="67"/>
      <c r="C6" s="67"/>
      <c r="D6" s="62" t="s">
        <v>5</v>
      </c>
      <c r="E6" s="62" t="s">
        <v>6</v>
      </c>
      <c r="F6" s="7" t="s">
        <v>7</v>
      </c>
      <c r="G6" s="7"/>
      <c r="H6" s="6"/>
    </row>
    <row r="7" spans="1:8" x14ac:dyDescent="0.25">
      <c r="A7" s="8" t="s">
        <v>8</v>
      </c>
      <c r="B7" s="9" t="s">
        <v>9</v>
      </c>
      <c r="C7" s="9" t="s">
        <v>10</v>
      </c>
      <c r="D7" s="9" t="s">
        <v>11</v>
      </c>
      <c r="E7" s="10" t="s">
        <v>12</v>
      </c>
      <c r="F7" s="11"/>
      <c r="G7" s="11"/>
      <c r="H7" s="12"/>
    </row>
    <row r="8" spans="1:8" ht="112.5" x14ac:dyDescent="0.25">
      <c r="A8" s="13">
        <v>1</v>
      </c>
      <c r="B8" s="14" t="s">
        <v>18</v>
      </c>
      <c r="C8" s="15" t="s">
        <v>19</v>
      </c>
      <c r="D8" s="16" t="s">
        <v>110</v>
      </c>
      <c r="E8" s="16"/>
      <c r="F8" s="17"/>
      <c r="G8" s="17"/>
      <c r="H8" s="12"/>
    </row>
    <row r="9" spans="1:8" x14ac:dyDescent="0.25">
      <c r="A9" s="13">
        <v>2</v>
      </c>
      <c r="B9" s="14" t="s">
        <v>21</v>
      </c>
      <c r="C9" s="15" t="s">
        <v>19</v>
      </c>
      <c r="D9" s="18" t="s">
        <v>111</v>
      </c>
      <c r="E9" s="15" t="s">
        <v>19</v>
      </c>
      <c r="F9" s="17"/>
      <c r="G9" s="17"/>
      <c r="H9" s="12"/>
    </row>
    <row r="10" spans="1:8" x14ac:dyDescent="0.25">
      <c r="A10" s="13" t="s">
        <v>23</v>
      </c>
      <c r="B10" s="19" t="s">
        <v>24</v>
      </c>
      <c r="C10" s="15" t="s">
        <v>19</v>
      </c>
      <c r="D10" s="18" t="s">
        <v>25</v>
      </c>
      <c r="E10" s="15" t="s">
        <v>19</v>
      </c>
      <c r="F10" s="17"/>
      <c r="G10" s="17"/>
      <c r="H10" s="12"/>
    </row>
    <row r="11" spans="1:8" x14ac:dyDescent="0.25">
      <c r="A11" s="13" t="s">
        <v>10</v>
      </c>
      <c r="B11" s="14" t="s">
        <v>26</v>
      </c>
      <c r="C11" s="15" t="s">
        <v>19</v>
      </c>
      <c r="D11" s="20" t="s">
        <v>27</v>
      </c>
      <c r="E11" s="15" t="s">
        <v>19</v>
      </c>
      <c r="F11" s="17"/>
      <c r="G11" s="17"/>
      <c r="H11" s="12"/>
    </row>
    <row r="12" spans="1:8" ht="45" x14ac:dyDescent="0.25">
      <c r="A12" s="13" t="s">
        <v>11</v>
      </c>
      <c r="B12" s="14" t="s">
        <v>28</v>
      </c>
      <c r="C12" s="15" t="s">
        <v>19</v>
      </c>
      <c r="D12" s="16" t="s">
        <v>112</v>
      </c>
      <c r="E12" s="15" t="s">
        <v>19</v>
      </c>
      <c r="F12" s="17"/>
      <c r="G12" s="17"/>
      <c r="H12" s="12"/>
    </row>
    <row r="13" spans="1:8" ht="96.75" customHeight="1" x14ac:dyDescent="0.25">
      <c r="A13" s="13" t="s">
        <v>30</v>
      </c>
      <c r="B13" s="14" t="s">
        <v>31</v>
      </c>
      <c r="C13" s="15" t="s">
        <v>19</v>
      </c>
      <c r="D13" s="16" t="s">
        <v>113</v>
      </c>
      <c r="E13" s="15" t="s">
        <v>19</v>
      </c>
      <c r="F13" s="17"/>
      <c r="G13" s="17"/>
      <c r="H13" s="12"/>
    </row>
    <row r="14" spans="1:8" ht="22.5" x14ac:dyDescent="0.25">
      <c r="A14" s="13" t="s">
        <v>33</v>
      </c>
      <c r="B14" s="14" t="s">
        <v>34</v>
      </c>
      <c r="C14" s="15" t="s">
        <v>19</v>
      </c>
      <c r="D14" s="18" t="s">
        <v>36</v>
      </c>
      <c r="E14" s="18"/>
      <c r="F14" s="17"/>
      <c r="G14" s="17"/>
      <c r="H14" s="12"/>
    </row>
    <row r="15" spans="1:8" ht="22.5" x14ac:dyDescent="0.25">
      <c r="A15" s="13" t="s">
        <v>37</v>
      </c>
      <c r="B15" s="14" t="s">
        <v>38</v>
      </c>
      <c r="C15" s="15" t="s">
        <v>19</v>
      </c>
      <c r="D15" s="18" t="s">
        <v>114</v>
      </c>
      <c r="E15" s="18"/>
      <c r="F15" s="17"/>
      <c r="G15" s="17"/>
      <c r="H15" s="12"/>
    </row>
    <row r="16" spans="1:8" ht="45" x14ac:dyDescent="0.25">
      <c r="A16" s="13" t="s">
        <v>41</v>
      </c>
      <c r="B16" s="14" t="s">
        <v>42</v>
      </c>
      <c r="C16" s="15" t="s">
        <v>43</v>
      </c>
      <c r="D16" s="21">
        <f ca="1">SUM(E16:F16)</f>
        <v>0</v>
      </c>
      <c r="E16" s="21">
        <f ca="1">SUMIF(List06_flag_year,"y",E17:E23)</f>
        <v>0</v>
      </c>
      <c r="F16" s="22"/>
      <c r="G16" s="22"/>
      <c r="H16" s="23"/>
    </row>
    <row r="17" spans="1:8" ht="15" hidden="1" customHeight="1" x14ac:dyDescent="0.25">
      <c r="A17" s="13" t="e">
        <f>#REF!</f>
        <v>#REF!</v>
      </c>
      <c r="B17" s="24"/>
      <c r="C17" s="15" t="s">
        <v>43</v>
      </c>
      <c r="D17" s="21">
        <f>SUM(D18:D19)</f>
        <v>0</v>
      </c>
      <c r="E17" s="21">
        <f>SUM(E18:E19)</f>
        <v>0</v>
      </c>
      <c r="F17" s="22" t="s">
        <v>44</v>
      </c>
      <c r="G17" s="22"/>
      <c r="H17" s="23"/>
    </row>
    <row r="18" spans="1:8" ht="15" hidden="1" customHeight="1" x14ac:dyDescent="0.25">
      <c r="A18" s="25" t="e">
        <f>#REF!&amp;"."&amp;#REF!</f>
        <v>#REF!</v>
      </c>
      <c r="B18" s="26"/>
      <c r="C18" s="27" t="s">
        <v>43</v>
      </c>
      <c r="D18" s="28"/>
      <c r="E18" s="29"/>
      <c r="F18" s="22" t="s">
        <v>45</v>
      </c>
      <c r="G18" s="22"/>
      <c r="H18" s="23"/>
    </row>
    <row r="19" spans="1:8" ht="15" hidden="1" customHeight="1" x14ac:dyDescent="0.25">
      <c r="A19" s="30"/>
      <c r="B19" s="31" t="s">
        <v>46</v>
      </c>
      <c r="C19" s="32"/>
      <c r="D19" s="33"/>
      <c r="E19" s="33"/>
      <c r="F19" s="34"/>
      <c r="G19" s="34"/>
      <c r="H19" s="23"/>
    </row>
    <row r="20" spans="1:8" x14ac:dyDescent="0.25">
      <c r="A20" s="35" t="e">
        <f>#REF!</f>
        <v>#REF!</v>
      </c>
      <c r="B20" s="24">
        <v>2020</v>
      </c>
      <c r="C20" s="36" t="s">
        <v>43</v>
      </c>
      <c r="D20" s="37">
        <f>SUM(D21:D22)</f>
        <v>0</v>
      </c>
      <c r="E20" s="21">
        <f>SUM(E21:E22)</f>
        <v>0</v>
      </c>
      <c r="F20" s="22" t="s">
        <v>44</v>
      </c>
      <c r="G20" s="22"/>
      <c r="H20" s="23"/>
    </row>
    <row r="21" spans="1:8" ht="22.5" x14ac:dyDescent="0.25">
      <c r="A21" s="38" t="e">
        <f>#REF!&amp;"."&amp;#REF!</f>
        <v>#REF!</v>
      </c>
      <c r="B21" s="26" t="s">
        <v>47</v>
      </c>
      <c r="C21" s="15" t="s">
        <v>43</v>
      </c>
      <c r="D21" s="28">
        <v>0</v>
      </c>
      <c r="E21" s="29"/>
      <c r="F21" s="22" t="s">
        <v>45</v>
      </c>
      <c r="G21" s="22"/>
      <c r="H21" s="23"/>
    </row>
    <row r="22" spans="1:8" hidden="1" x14ac:dyDescent="0.25">
      <c r="A22" s="39"/>
      <c r="B22" s="31" t="s">
        <v>46</v>
      </c>
      <c r="C22" s="32"/>
      <c r="D22" s="33"/>
      <c r="E22" s="33"/>
      <c r="F22" s="34"/>
      <c r="G22" s="34"/>
      <c r="H22" s="23"/>
    </row>
    <row r="23" spans="1:8" ht="15" hidden="1" customHeight="1" x14ac:dyDescent="0.25">
      <c r="A23" s="39"/>
      <c r="B23" s="40" t="s">
        <v>48</v>
      </c>
      <c r="C23" s="40"/>
      <c r="D23" s="41"/>
      <c r="E23" s="41"/>
      <c r="F23" s="34"/>
      <c r="G23" s="34"/>
      <c r="H23" s="23"/>
    </row>
    <row r="24" spans="1:8" ht="15" customHeight="1" x14ac:dyDescent="0.25">
      <c r="A24" s="43" t="s">
        <v>49</v>
      </c>
      <c r="B24" s="44" t="s">
        <v>50</v>
      </c>
      <c r="C24" s="61" t="s">
        <v>19</v>
      </c>
      <c r="D24" s="61" t="s">
        <v>19</v>
      </c>
      <c r="E24" s="61" t="s">
        <v>19</v>
      </c>
      <c r="F24" s="45"/>
      <c r="G24" s="45"/>
      <c r="H24" s="42"/>
    </row>
    <row r="25" spans="1:8" x14ac:dyDescent="0.25">
      <c r="A25" s="43" t="s">
        <v>51</v>
      </c>
      <c r="B25" s="46" t="s">
        <v>52</v>
      </c>
      <c r="C25" s="61" t="s">
        <v>19</v>
      </c>
      <c r="D25" s="61" t="s">
        <v>19</v>
      </c>
      <c r="E25" s="61" t="s">
        <v>19</v>
      </c>
      <c r="F25" s="45"/>
      <c r="G25" s="45"/>
      <c r="H25" s="42"/>
    </row>
    <row r="26" spans="1:8" x14ac:dyDescent="0.25">
      <c r="A26" s="43" t="s">
        <v>53</v>
      </c>
      <c r="B26" s="47" t="s">
        <v>54</v>
      </c>
      <c r="C26" s="61" t="s">
        <v>55</v>
      </c>
      <c r="D26" s="48"/>
      <c r="E26" s="48"/>
      <c r="F26" s="45"/>
      <c r="G26" s="45"/>
      <c r="H26" s="42"/>
    </row>
    <row r="27" spans="1:8" x14ac:dyDescent="0.25">
      <c r="A27" s="43" t="s">
        <v>56</v>
      </c>
      <c r="B27" s="47" t="s">
        <v>57</v>
      </c>
      <c r="C27" s="61" t="s">
        <v>55</v>
      </c>
      <c r="D27" s="48"/>
      <c r="E27" s="48"/>
      <c r="F27" s="45"/>
      <c r="G27" s="45"/>
      <c r="H27" s="42"/>
    </row>
    <row r="28" spans="1:8" x14ac:dyDescent="0.25">
      <c r="A28" s="43" t="s">
        <v>58</v>
      </c>
      <c r="B28" s="46" t="s">
        <v>59</v>
      </c>
      <c r="C28" s="61" t="s">
        <v>19</v>
      </c>
      <c r="D28" s="61" t="s">
        <v>19</v>
      </c>
      <c r="E28" s="61" t="s">
        <v>19</v>
      </c>
      <c r="F28" s="45"/>
      <c r="G28" s="45"/>
      <c r="H28" s="42"/>
    </row>
    <row r="29" spans="1:8" x14ac:dyDescent="0.25">
      <c r="A29" s="43" t="s">
        <v>60</v>
      </c>
      <c r="B29" s="47" t="s">
        <v>54</v>
      </c>
      <c r="C29" s="61" t="s">
        <v>61</v>
      </c>
      <c r="D29" s="48"/>
      <c r="E29" s="48"/>
      <c r="F29" s="45"/>
      <c r="G29" s="45"/>
      <c r="H29" s="42"/>
    </row>
    <row r="30" spans="1:8" x14ac:dyDescent="0.25">
      <c r="A30" s="43" t="s">
        <v>62</v>
      </c>
      <c r="B30" s="47" t="s">
        <v>57</v>
      </c>
      <c r="C30" s="61" t="s">
        <v>61</v>
      </c>
      <c r="D30" s="48"/>
      <c r="E30" s="48"/>
      <c r="F30" s="45"/>
      <c r="G30" s="45"/>
      <c r="H30" s="42"/>
    </row>
    <row r="31" spans="1:8" ht="22.5" x14ac:dyDescent="0.25">
      <c r="A31" s="43" t="s">
        <v>63</v>
      </c>
      <c r="B31" s="46" t="s">
        <v>64</v>
      </c>
      <c r="C31" s="61" t="s">
        <v>19</v>
      </c>
      <c r="D31" s="61" t="s">
        <v>19</v>
      </c>
      <c r="E31" s="61" t="s">
        <v>19</v>
      </c>
      <c r="F31" s="45"/>
      <c r="G31" s="45"/>
      <c r="H31" s="42"/>
    </row>
    <row r="32" spans="1:8" x14ac:dyDescent="0.25">
      <c r="A32" s="43" t="s">
        <v>65</v>
      </c>
      <c r="B32" s="47" t="s">
        <v>54</v>
      </c>
      <c r="C32" s="61" t="s">
        <v>66</v>
      </c>
      <c r="D32" s="48"/>
      <c r="E32" s="48"/>
      <c r="F32" s="45"/>
      <c r="G32" s="45"/>
      <c r="H32" s="42"/>
    </row>
    <row r="33" spans="1:8" x14ac:dyDescent="0.25">
      <c r="A33" s="43" t="s">
        <v>67</v>
      </c>
      <c r="B33" s="47" t="s">
        <v>57</v>
      </c>
      <c r="C33" s="61" t="s">
        <v>66</v>
      </c>
      <c r="D33" s="48"/>
      <c r="E33" s="48"/>
      <c r="F33" s="45"/>
      <c r="G33" s="45"/>
      <c r="H33" s="42"/>
    </row>
    <row r="34" spans="1:8" x14ac:dyDescent="0.25">
      <c r="A34" s="43" t="s">
        <v>68</v>
      </c>
      <c r="B34" s="46" t="s">
        <v>69</v>
      </c>
      <c r="C34" s="61" t="s">
        <v>19</v>
      </c>
      <c r="D34" s="61" t="s">
        <v>19</v>
      </c>
      <c r="E34" s="61" t="s">
        <v>19</v>
      </c>
      <c r="F34" s="45"/>
      <c r="G34" s="45"/>
      <c r="H34" s="42"/>
    </row>
    <row r="35" spans="1:8" x14ac:dyDescent="0.25">
      <c r="A35" s="43" t="s">
        <v>70</v>
      </c>
      <c r="B35" s="47" t="s">
        <v>54</v>
      </c>
      <c r="C35" s="61" t="s">
        <v>71</v>
      </c>
      <c r="D35" s="48">
        <v>5.2560000000000002</v>
      </c>
      <c r="E35" s="48"/>
      <c r="F35" s="45"/>
      <c r="G35" s="45"/>
      <c r="H35" s="42"/>
    </row>
    <row r="36" spans="1:8" x14ac:dyDescent="0.25">
      <c r="A36" s="43" t="s">
        <v>72</v>
      </c>
      <c r="B36" s="47" t="s">
        <v>57</v>
      </c>
      <c r="C36" s="61" t="s">
        <v>71</v>
      </c>
      <c r="D36" s="48">
        <v>51.698999999999998</v>
      </c>
      <c r="E36" s="48"/>
      <c r="F36" s="45"/>
      <c r="G36" s="45"/>
      <c r="H36" s="42"/>
    </row>
    <row r="37" spans="1:8" ht="22.5" x14ac:dyDescent="0.25">
      <c r="A37" s="43" t="s">
        <v>73</v>
      </c>
      <c r="B37" s="46" t="s">
        <v>74</v>
      </c>
      <c r="C37" s="61" t="s">
        <v>19</v>
      </c>
      <c r="D37" s="61" t="s">
        <v>19</v>
      </c>
      <c r="E37" s="61" t="s">
        <v>19</v>
      </c>
      <c r="F37" s="45"/>
      <c r="G37" s="45"/>
      <c r="H37" s="42"/>
    </row>
    <row r="38" spans="1:8" x14ac:dyDescent="0.25">
      <c r="A38" s="43" t="s">
        <v>75</v>
      </c>
      <c r="B38" s="47" t="s">
        <v>54</v>
      </c>
      <c r="C38" s="61" t="s">
        <v>71</v>
      </c>
      <c r="D38" s="48"/>
      <c r="E38" s="48"/>
      <c r="F38" s="45"/>
      <c r="G38" s="45"/>
      <c r="H38" s="42"/>
    </row>
    <row r="39" spans="1:8" x14ac:dyDescent="0.25">
      <c r="A39" s="43" t="s">
        <v>76</v>
      </c>
      <c r="B39" s="47" t="s">
        <v>57</v>
      </c>
      <c r="C39" s="61" t="s">
        <v>71</v>
      </c>
      <c r="D39" s="48"/>
      <c r="E39" s="48"/>
      <c r="F39" s="45"/>
      <c r="G39" s="45"/>
      <c r="H39" s="42"/>
    </row>
    <row r="40" spans="1:8" ht="22.5" x14ac:dyDescent="0.25">
      <c r="A40" s="43" t="s">
        <v>77</v>
      </c>
      <c r="B40" s="46" t="s">
        <v>78</v>
      </c>
      <c r="C40" s="61" t="s">
        <v>19</v>
      </c>
      <c r="D40" s="61" t="s">
        <v>19</v>
      </c>
      <c r="E40" s="61" t="s">
        <v>19</v>
      </c>
      <c r="F40" s="45"/>
      <c r="G40" s="45"/>
      <c r="H40" s="42"/>
    </row>
    <row r="41" spans="1:8" x14ac:dyDescent="0.25">
      <c r="A41" s="43" t="s">
        <v>79</v>
      </c>
      <c r="B41" s="47" t="s">
        <v>54</v>
      </c>
      <c r="C41" s="61" t="s">
        <v>80</v>
      </c>
      <c r="D41" s="48"/>
      <c r="E41" s="48"/>
      <c r="F41" s="45"/>
      <c r="G41" s="45"/>
      <c r="H41" s="42"/>
    </row>
    <row r="42" spans="1:8" x14ac:dyDescent="0.25">
      <c r="A42" s="43" t="s">
        <v>81</v>
      </c>
      <c r="B42" s="47" t="s">
        <v>57</v>
      </c>
      <c r="C42" s="61" t="s">
        <v>80</v>
      </c>
      <c r="D42" s="48"/>
      <c r="E42" s="48"/>
      <c r="F42" s="45"/>
      <c r="G42" s="45"/>
      <c r="H42" s="42"/>
    </row>
    <row r="43" spans="1:8" x14ac:dyDescent="0.25">
      <c r="A43" s="43" t="s">
        <v>82</v>
      </c>
      <c r="B43" s="46" t="s">
        <v>83</v>
      </c>
      <c r="C43" s="61" t="s">
        <v>19</v>
      </c>
      <c r="D43" s="61" t="s">
        <v>19</v>
      </c>
      <c r="E43" s="61" t="s">
        <v>19</v>
      </c>
      <c r="F43" s="45"/>
      <c r="G43" s="45"/>
      <c r="H43" s="42"/>
    </row>
    <row r="44" spans="1:8" x14ac:dyDescent="0.25">
      <c r="A44" s="43" t="s">
        <v>84</v>
      </c>
      <c r="B44" s="47" t="s">
        <v>54</v>
      </c>
      <c r="C44" s="61" t="s">
        <v>85</v>
      </c>
      <c r="D44" s="48"/>
      <c r="E44" s="48"/>
      <c r="F44" s="45"/>
      <c r="G44" s="45"/>
      <c r="H44" s="42"/>
    </row>
    <row r="45" spans="1:8" x14ac:dyDescent="0.25">
      <c r="A45" s="43" t="s">
        <v>86</v>
      </c>
      <c r="B45" s="47" t="s">
        <v>57</v>
      </c>
      <c r="C45" s="61" t="s">
        <v>85</v>
      </c>
      <c r="D45" s="48"/>
      <c r="E45" s="48"/>
      <c r="F45" s="45"/>
      <c r="G45" s="45"/>
      <c r="H45" s="42"/>
    </row>
    <row r="46" spans="1:8" x14ac:dyDescent="0.25">
      <c r="A46" s="43" t="s">
        <v>87</v>
      </c>
      <c r="B46" s="46" t="s">
        <v>117</v>
      </c>
      <c r="C46" s="61" t="s">
        <v>19</v>
      </c>
      <c r="D46" s="61" t="s">
        <v>19</v>
      </c>
      <c r="E46" s="61" t="s">
        <v>19</v>
      </c>
      <c r="F46" s="45"/>
      <c r="G46" s="45"/>
      <c r="H46" s="42"/>
    </row>
    <row r="47" spans="1:8" ht="22.5" x14ac:dyDescent="0.25">
      <c r="A47" s="43" t="s">
        <v>88</v>
      </c>
      <c r="B47" s="47" t="s">
        <v>54</v>
      </c>
      <c r="C47" s="61" t="s">
        <v>118</v>
      </c>
      <c r="D47" s="48">
        <v>0.71699999999999997</v>
      </c>
      <c r="E47" s="48"/>
      <c r="F47" s="45"/>
      <c r="G47" s="45"/>
      <c r="H47" s="42"/>
    </row>
    <row r="48" spans="1:8" ht="22.5" x14ac:dyDescent="0.25">
      <c r="A48" s="43" t="s">
        <v>89</v>
      </c>
      <c r="B48" s="47" t="s">
        <v>57</v>
      </c>
      <c r="C48" s="61" t="s">
        <v>118</v>
      </c>
      <c r="D48" s="48">
        <v>1.88</v>
      </c>
      <c r="E48" s="48"/>
      <c r="F48" s="45"/>
      <c r="G48" s="45"/>
      <c r="H48" s="42"/>
    </row>
    <row r="49" spans="1:8" x14ac:dyDescent="0.25">
      <c r="A49" s="43" t="s">
        <v>90</v>
      </c>
      <c r="B49" s="46" t="s">
        <v>91</v>
      </c>
      <c r="C49" s="61" t="s">
        <v>19</v>
      </c>
      <c r="D49" s="61" t="s">
        <v>19</v>
      </c>
      <c r="E49" s="61" t="s">
        <v>19</v>
      </c>
      <c r="F49" s="45"/>
      <c r="G49" s="45"/>
      <c r="H49" s="42"/>
    </row>
    <row r="50" spans="1:8" x14ac:dyDescent="0.25">
      <c r="A50" s="43" t="s">
        <v>92</v>
      </c>
      <c r="B50" s="47" t="s">
        <v>54</v>
      </c>
      <c r="C50" s="61" t="s">
        <v>93</v>
      </c>
      <c r="D50" s="48">
        <v>2.1000000000000001E-2</v>
      </c>
      <c r="E50" s="48"/>
      <c r="F50" s="45"/>
      <c r="G50" s="45"/>
      <c r="H50" s="42"/>
    </row>
    <row r="51" spans="1:8" x14ac:dyDescent="0.25">
      <c r="A51" s="43" t="s">
        <v>94</v>
      </c>
      <c r="B51" s="47" t="s">
        <v>57</v>
      </c>
      <c r="C51" s="61" t="s">
        <v>93</v>
      </c>
      <c r="D51" s="48">
        <v>0.245</v>
      </c>
      <c r="E51" s="48"/>
      <c r="F51" s="45"/>
      <c r="G51" s="45"/>
      <c r="H51" s="42"/>
    </row>
    <row r="52" spans="1:8" x14ac:dyDescent="0.25">
      <c r="A52" s="43" t="s">
        <v>95</v>
      </c>
      <c r="B52" s="46" t="s">
        <v>96</v>
      </c>
      <c r="C52" s="61" t="s">
        <v>19</v>
      </c>
      <c r="D52" s="61" t="s">
        <v>19</v>
      </c>
      <c r="E52" s="61" t="s">
        <v>19</v>
      </c>
      <c r="F52" s="45"/>
      <c r="G52" s="45"/>
      <c r="H52" s="42"/>
    </row>
    <row r="53" spans="1:8" ht="22.5" x14ac:dyDescent="0.25">
      <c r="A53" s="43" t="s">
        <v>97</v>
      </c>
      <c r="B53" s="47" t="s">
        <v>54</v>
      </c>
      <c r="C53" s="61" t="s">
        <v>98</v>
      </c>
      <c r="D53" s="48"/>
      <c r="E53" s="48"/>
      <c r="F53" s="45"/>
      <c r="G53" s="45"/>
      <c r="H53" s="42"/>
    </row>
    <row r="54" spans="1:8" ht="25.5" customHeight="1" x14ac:dyDescent="0.25">
      <c r="A54" s="43" t="s">
        <v>99</v>
      </c>
      <c r="B54" s="47" t="s">
        <v>57</v>
      </c>
      <c r="C54" s="61" t="s">
        <v>98</v>
      </c>
      <c r="D54" s="48"/>
      <c r="E54" s="48"/>
      <c r="F54" s="45"/>
      <c r="G54" s="45"/>
      <c r="H54" s="42"/>
    </row>
    <row r="55" spans="1:8" ht="25.5" hidden="1" customHeight="1" x14ac:dyDescent="0.25">
      <c r="A55" s="43" t="e">
        <f>#REF!</f>
        <v>#REF!</v>
      </c>
      <c r="B55" s="49"/>
      <c r="C55" s="50"/>
      <c r="D55" s="61" t="s">
        <v>19</v>
      </c>
      <c r="E55" s="61" t="s">
        <v>19</v>
      </c>
      <c r="F55" s="45"/>
      <c r="G55" s="45"/>
      <c r="H55" s="42"/>
    </row>
    <row r="56" spans="1:8" ht="25.5" hidden="1" customHeight="1" x14ac:dyDescent="0.25">
      <c r="A56" s="51" t="e">
        <f>#REF!&amp;".1"</f>
        <v>#REF!</v>
      </c>
      <c r="B56" s="47" t="s">
        <v>54</v>
      </c>
      <c r="C56" s="51" t="str">
        <f>IF(C55="","x",C55)</f>
        <v>x</v>
      </c>
      <c r="D56" s="48"/>
      <c r="E56" s="48"/>
      <c r="F56" s="45"/>
      <c r="G56" s="45"/>
      <c r="H56" s="42"/>
    </row>
    <row r="57" spans="1:8" ht="25.5" hidden="1" customHeight="1" x14ac:dyDescent="0.25">
      <c r="A57" s="51" t="e">
        <f>#REF!&amp;".2"</f>
        <v>#REF!</v>
      </c>
      <c r="B57" s="47" t="s">
        <v>57</v>
      </c>
      <c r="C57" s="51" t="str">
        <f>IF(C55="","x",C55)</f>
        <v>x</v>
      </c>
      <c r="D57" s="48"/>
      <c r="E57" s="48"/>
      <c r="F57" s="45"/>
      <c r="G57" s="45"/>
      <c r="H57" s="42"/>
    </row>
    <row r="58" spans="1:8" ht="25.5" hidden="1" customHeight="1" x14ac:dyDescent="0.25">
      <c r="A58" s="52"/>
      <c r="B58" s="53" t="s">
        <v>100</v>
      </c>
      <c r="C58" s="53"/>
      <c r="D58" s="54"/>
      <c r="E58" s="54"/>
      <c r="F58" s="34"/>
      <c r="G58" s="34"/>
      <c r="H58" s="42"/>
    </row>
    <row r="59" spans="1:8" ht="25.5" customHeight="1" x14ac:dyDescent="0.25">
      <c r="A59" s="13" t="s">
        <v>101</v>
      </c>
      <c r="B59" s="14" t="s">
        <v>102</v>
      </c>
      <c r="C59" s="15" t="s">
        <v>19</v>
      </c>
      <c r="D59" s="15" t="s">
        <v>19</v>
      </c>
      <c r="E59" s="15" t="s">
        <v>19</v>
      </c>
      <c r="F59" s="55"/>
      <c r="G59" s="55"/>
      <c r="H59" s="42"/>
    </row>
    <row r="60" spans="1:8" ht="25.5" customHeight="1" x14ac:dyDescent="0.25">
      <c r="A60" s="13" t="e">
        <f>#REF!</f>
        <v>#REF!</v>
      </c>
      <c r="B60" s="19" t="s">
        <v>103</v>
      </c>
      <c r="C60" s="15" t="s">
        <v>43</v>
      </c>
      <c r="D60" s="21">
        <v>0</v>
      </c>
      <c r="E60" s="21" t="e">
        <f>SUM(E61:E64)</f>
        <v>#REF!</v>
      </c>
      <c r="F60" s="55"/>
      <c r="G60" s="55"/>
      <c r="H60" s="42"/>
    </row>
    <row r="61" spans="1:8" x14ac:dyDescent="0.25">
      <c r="A61" s="38" t="e">
        <f>#REF!&amp;".1"</f>
        <v>#REF!</v>
      </c>
      <c r="B61" s="56" t="s">
        <v>104</v>
      </c>
      <c r="C61" s="15" t="s">
        <v>43</v>
      </c>
      <c r="D61" s="21">
        <v>0</v>
      </c>
      <c r="E61" s="21" t="e">
        <f>SUMIF(#REF!,#REF!,E$68:E$78)</f>
        <v>#REF!</v>
      </c>
      <c r="F61" s="55"/>
      <c r="G61" s="55"/>
      <c r="H61" s="42"/>
    </row>
    <row r="62" spans="1:8" x14ac:dyDescent="0.25">
      <c r="A62" s="38" t="e">
        <f>#REF!&amp;".2"</f>
        <v>#REF!</v>
      </c>
      <c r="B62" s="56" t="s">
        <v>105</v>
      </c>
      <c r="C62" s="15" t="s">
        <v>43</v>
      </c>
      <c r="D62" s="21">
        <v>0</v>
      </c>
      <c r="E62" s="21" t="e">
        <f>SUMIF(#REF!,#REF!,E$68:E$78)</f>
        <v>#REF!</v>
      </c>
      <c r="F62" s="55"/>
      <c r="G62" s="55"/>
      <c r="H62" s="42"/>
    </row>
    <row r="63" spans="1:8" x14ac:dyDescent="0.25">
      <c r="A63" s="38" t="e">
        <f>#REF!&amp;".3"</f>
        <v>#REF!</v>
      </c>
      <c r="B63" s="56" t="s">
        <v>106</v>
      </c>
      <c r="C63" s="15" t="s">
        <v>43</v>
      </c>
      <c r="D63" s="21">
        <v>0</v>
      </c>
      <c r="E63" s="21" t="e">
        <f>SUMIF(#REF!,#REF!,E$68:E$78)</f>
        <v>#REF!</v>
      </c>
      <c r="F63" s="55"/>
      <c r="G63" s="55"/>
      <c r="H63" s="42"/>
    </row>
    <row r="64" spans="1:8" x14ac:dyDescent="0.25">
      <c r="A64" s="38" t="e">
        <f>#REF!&amp;".4"</f>
        <v>#REF!</v>
      </c>
      <c r="B64" s="56" t="s">
        <v>107</v>
      </c>
      <c r="C64" s="15" t="s">
        <v>43</v>
      </c>
      <c r="D64" s="21">
        <v>0</v>
      </c>
      <c r="E64" s="21" t="e">
        <f>SUMIF(#REF!,#REF!,E$68:E$78)</f>
        <v>#REF!</v>
      </c>
      <c r="F64" s="55"/>
      <c r="G64" s="55"/>
      <c r="H64" s="42"/>
    </row>
    <row r="65" spans="1:8" ht="25.5" hidden="1" customHeight="1" x14ac:dyDescent="0.25">
      <c r="A65" s="13" t="e">
        <f>#REF!</f>
        <v>#REF!</v>
      </c>
      <c r="B65" s="57"/>
      <c r="C65" s="15" t="s">
        <v>43</v>
      </c>
      <c r="D65" s="21">
        <v>0</v>
      </c>
      <c r="E65" s="21">
        <f>SUM(E66:E69)</f>
        <v>0</v>
      </c>
      <c r="F65" s="55">
        <f>B65</f>
        <v>0</v>
      </c>
      <c r="G65" s="55"/>
      <c r="H65" s="42"/>
    </row>
    <row r="66" spans="1:8" ht="25.5" hidden="1" customHeight="1" x14ac:dyDescent="0.25">
      <c r="A66" s="38" t="e">
        <f>#REF!&amp;".1"</f>
        <v>#REF!</v>
      </c>
      <c r="B66" s="56" t="s">
        <v>104</v>
      </c>
      <c r="C66" s="15" t="s">
        <v>43</v>
      </c>
      <c r="D66" s="28">
        <v>0</v>
      </c>
      <c r="E66" s="28"/>
      <c r="F66" s="55"/>
      <c r="G66" s="55"/>
      <c r="H66" s="42"/>
    </row>
    <row r="67" spans="1:8" ht="25.5" hidden="1" customHeight="1" x14ac:dyDescent="0.25">
      <c r="A67" s="38" t="e">
        <f>#REF!&amp;".2"</f>
        <v>#REF!</v>
      </c>
      <c r="B67" s="56" t="s">
        <v>105</v>
      </c>
      <c r="C67" s="15" t="s">
        <v>43</v>
      </c>
      <c r="D67" s="28">
        <v>0</v>
      </c>
      <c r="E67" s="28"/>
      <c r="F67" s="55"/>
      <c r="G67" s="55"/>
      <c r="H67" s="42"/>
    </row>
    <row r="68" spans="1:8" ht="25.5" hidden="1" customHeight="1" x14ac:dyDescent="0.25">
      <c r="A68" s="38" t="e">
        <f>#REF!&amp;".3"</f>
        <v>#REF!</v>
      </c>
      <c r="B68" s="56" t="s">
        <v>106</v>
      </c>
      <c r="C68" s="15" t="s">
        <v>43</v>
      </c>
      <c r="D68" s="28">
        <v>0</v>
      </c>
      <c r="E68" s="28"/>
      <c r="F68" s="55"/>
      <c r="G68" s="55"/>
      <c r="H68" s="42"/>
    </row>
    <row r="69" spans="1:8" ht="25.5" hidden="1" customHeight="1" x14ac:dyDescent="0.25">
      <c r="A69" s="38" t="e">
        <f>#REF!&amp;".4"</f>
        <v>#REF!</v>
      </c>
      <c r="B69" s="56" t="s">
        <v>107</v>
      </c>
      <c r="C69" s="15" t="s">
        <v>43</v>
      </c>
      <c r="D69" s="28">
        <v>0</v>
      </c>
      <c r="E69" s="28"/>
      <c r="F69" s="55"/>
      <c r="G69" s="55"/>
      <c r="H69" s="42"/>
    </row>
    <row r="70" spans="1:8" ht="25.5" customHeight="1" x14ac:dyDescent="0.25">
      <c r="A70" s="13" t="e">
        <f>#REF!</f>
        <v>#REF!</v>
      </c>
      <c r="B70" s="57" t="s">
        <v>47</v>
      </c>
      <c r="C70" s="15" t="s">
        <v>43</v>
      </c>
      <c r="D70" s="21">
        <v>0</v>
      </c>
      <c r="E70" s="21">
        <f>SUM(E71:E74)</f>
        <v>0</v>
      </c>
      <c r="F70" s="58" t="str">
        <f>B70</f>
        <v>плата за подключение (технологическое присоединение)</v>
      </c>
      <c r="G70" s="58"/>
      <c r="H70" s="42"/>
    </row>
    <row r="71" spans="1:8" ht="25.5" customHeight="1" x14ac:dyDescent="0.25">
      <c r="A71" s="38" t="e">
        <f>#REF!&amp;".1"</f>
        <v>#REF!</v>
      </c>
      <c r="B71" s="56" t="s">
        <v>104</v>
      </c>
      <c r="C71" s="15" t="s">
        <v>43</v>
      </c>
      <c r="D71" s="28">
        <v>0</v>
      </c>
      <c r="E71" s="28"/>
      <c r="F71" s="55"/>
      <c r="G71" s="55"/>
      <c r="H71" s="59"/>
    </row>
    <row r="72" spans="1:8" x14ac:dyDescent="0.25">
      <c r="A72" s="38" t="e">
        <f>#REF!&amp;".2"</f>
        <v>#REF!</v>
      </c>
      <c r="B72" s="56" t="s">
        <v>105</v>
      </c>
      <c r="C72" s="15" t="s">
        <v>43</v>
      </c>
      <c r="D72" s="28">
        <v>0</v>
      </c>
      <c r="E72" s="28"/>
      <c r="F72" s="55"/>
      <c r="G72" s="55"/>
      <c r="H72" s="42"/>
    </row>
    <row r="73" spans="1:8" x14ac:dyDescent="0.25">
      <c r="A73" s="38" t="e">
        <f>#REF!&amp;".3"</f>
        <v>#REF!</v>
      </c>
      <c r="B73" s="56" t="s">
        <v>106</v>
      </c>
      <c r="C73" s="15" t="s">
        <v>43</v>
      </c>
      <c r="D73" s="28">
        <v>0</v>
      </c>
      <c r="E73" s="28"/>
      <c r="F73" s="55"/>
      <c r="G73" s="55"/>
      <c r="H73" s="42"/>
    </row>
    <row r="74" spans="1:8" x14ac:dyDescent="0.25">
      <c r="A74" s="38" t="e">
        <f>#REF!&amp;".4"</f>
        <v>#REF!</v>
      </c>
      <c r="B74" s="56" t="s">
        <v>107</v>
      </c>
      <c r="C74" s="15" t="s">
        <v>43</v>
      </c>
      <c r="D74" s="28">
        <v>0</v>
      </c>
      <c r="E74" s="28"/>
      <c r="F74" s="55"/>
      <c r="G74" s="55"/>
      <c r="H74" s="42"/>
    </row>
  </sheetData>
  <mergeCells count="6">
    <mergeCell ref="A2:D2"/>
    <mergeCell ref="A4:H4"/>
    <mergeCell ref="A5:A6"/>
    <mergeCell ref="B5:B6"/>
    <mergeCell ref="C5:C6"/>
    <mergeCell ref="D5:F5"/>
  </mergeCells>
  <dataValidations count="8">
    <dataValidation type="textLength" operator="lessThanOrEqual" allowBlank="1" showInputMessage="1" showErrorMessage="1" errorTitle="Ошибка" error="Допускается ввод не более 900 символов!" sqref="B55:C55 D12:D13 D8:E8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9:D10 D14:E15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1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20 B17">
      <formula1>2000</formula1>
      <formula2>2030</formula2>
    </dataValidation>
    <dataValidation type="decimal" allowBlank="1" showErrorMessage="1" errorTitle="Ошибка" error="Допускается ввод только неотрицательных чисел!" sqref="D47:E48 D44:E45 D41:E42 D50:E51 D18:E18 D56:E57 D53:E54 D21:E21 D26:E27 D32:E33 D29:E30 D71:E74 D66:E69">
      <formula1>0</formula1>
      <formula2>9.99999999999999E+23</formula2>
    </dataValidation>
    <dataValidation type="decimal" allowBlank="1" showInputMessage="1" showErrorMessage="1" error="Введите значение от 0 до 100%" sqref="D35:E36 D38:E39">
      <formula1>0</formula1>
      <formula2>100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21 B65 B70">
      <formula1>source_of_funding</formula1>
    </dataValidation>
    <dataValidation type="list" operator="lessThanOrEqual" allowBlank="1" showInputMessage="1" showErrorMessage="1" errorTitle="Ошибка" error="Выберите значение из списка!" sqref="B18">
      <formula1>source_of_funding</formula1>
    </dataValidation>
  </dataValidations>
  <pageMargins left="0.7" right="0.7" top="0.75" bottom="0.75" header="0.3" footer="0.3"/>
  <pageSetup paperSize="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Оренбург </vt:lpstr>
      <vt:lpstr>Пригородный </vt:lpstr>
      <vt:lpstr>'Пригородный '!List06_flag_year</vt:lpstr>
      <vt:lpstr>List06_flag_year</vt:lpstr>
      <vt:lpstr>'Пригородный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2021-04-22T09:24:36Z</dcterms:modified>
</cp:coreProperties>
</file>