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3920" windowHeight="11115" activeTab="1"/>
  </bookViews>
  <sheets>
    <sheet name="Оренбург " sheetId="1" r:id="rId1"/>
    <sheet name="Пригородный " sheetId="2" r:id="rId2"/>
  </sheets>
  <externalReferences>
    <externalReference r:id="rId3"/>
  </externalReferences>
  <definedNames>
    <definedName name="List06_flag_year" localSheetId="1">'Пригородный '!$N$20:$N$27</definedName>
    <definedName name="List06_flag_year">'Оренбург '!$P$20:$P$27</definedName>
    <definedName name="source_of_funding">[1]TEHSHEET!$O$2:$O$13</definedName>
    <definedName name="_xlnm.Print_Area" localSheetId="1">'Пригородный '!$A$1:$H$74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F16" i="1"/>
  <c r="D70" i="2"/>
  <c r="I70" i="2"/>
  <c r="H70" i="2"/>
  <c r="G70" i="2"/>
  <c r="F70" i="2"/>
  <c r="E70" i="2"/>
  <c r="A69" i="2"/>
  <c r="A68" i="2"/>
  <c r="A67" i="2"/>
  <c r="A66" i="2"/>
  <c r="I65" i="2"/>
  <c r="H65" i="2"/>
  <c r="G65" i="2"/>
  <c r="F65" i="2"/>
  <c r="E65" i="2"/>
  <c r="D65" i="2"/>
  <c r="A65" i="2"/>
  <c r="C57" i="2"/>
  <c r="A57" i="2"/>
  <c r="C56" i="2"/>
  <c r="A56" i="2"/>
  <c r="A55" i="2"/>
  <c r="H20" i="2"/>
  <c r="G20" i="2"/>
  <c r="F20" i="2"/>
  <c r="E20" i="2"/>
  <c r="D20" i="2"/>
  <c r="A18" i="2"/>
  <c r="H17" i="2"/>
  <c r="G17" i="2"/>
  <c r="F17" i="2"/>
  <c r="E17" i="2"/>
  <c r="D17" i="2"/>
  <c r="A17" i="2"/>
  <c r="E16" i="2"/>
  <c r="D16" i="2" s="1"/>
  <c r="K76" i="1" l="1"/>
  <c r="J76" i="1"/>
  <c r="I76" i="1"/>
  <c r="H76" i="1"/>
  <c r="G76" i="1"/>
  <c r="F76" i="1"/>
  <c r="E76" i="1"/>
  <c r="D76" i="1"/>
  <c r="K71" i="1"/>
  <c r="J71" i="1"/>
  <c r="I71" i="1"/>
  <c r="H71" i="1"/>
  <c r="G71" i="1"/>
  <c r="F71" i="1"/>
  <c r="E71" i="1"/>
  <c r="D71" i="1"/>
  <c r="A70" i="1"/>
  <c r="A69" i="1"/>
  <c r="A68" i="1"/>
  <c r="A67" i="1"/>
  <c r="K66" i="1"/>
  <c r="J66" i="1"/>
  <c r="I66" i="1"/>
  <c r="H66" i="1"/>
  <c r="G66" i="1"/>
  <c r="F66" i="1"/>
  <c r="E66" i="1"/>
  <c r="D66" i="1"/>
  <c r="A66" i="1"/>
  <c r="C58" i="1"/>
  <c r="A58" i="1"/>
  <c r="C57" i="1"/>
  <c r="A57" i="1"/>
  <c r="A56" i="1"/>
  <c r="J20" i="1"/>
  <c r="I20" i="1"/>
  <c r="H20" i="1"/>
  <c r="G20" i="1"/>
  <c r="F20" i="1"/>
  <c r="E20" i="1"/>
  <c r="D20" i="1"/>
  <c r="J17" i="1"/>
  <c r="I17" i="1"/>
  <c r="H17" i="1"/>
  <c r="G17" i="1"/>
  <c r="F17" i="1"/>
  <c r="E17" i="1"/>
  <c r="D17" i="1"/>
  <c r="E16" i="1"/>
  <c r="D16" i="1" l="1"/>
  <c r="E65" i="1" l="1"/>
  <c r="I65" i="1"/>
  <c r="F65" i="1"/>
  <c r="H65" i="1"/>
  <c r="J65" i="1"/>
  <c r="G65" i="1"/>
  <c r="D65" i="1"/>
  <c r="F64" i="2"/>
  <c r="H64" i="2"/>
  <c r="D64" i="2"/>
  <c r="G64" i="2"/>
  <c r="E64" i="2"/>
  <c r="F62" i="2"/>
  <c r="D62" i="2"/>
  <c r="E62" i="2"/>
  <c r="H62" i="2"/>
  <c r="G62" i="2"/>
  <c r="F64" i="1"/>
  <c r="I64" i="1"/>
  <c r="J64" i="1"/>
  <c r="H64" i="1"/>
  <c r="E64" i="1"/>
  <c r="G64" i="1"/>
  <c r="D64" i="1"/>
  <c r="F63" i="2"/>
  <c r="D63" i="2"/>
  <c r="H63" i="2"/>
  <c r="E63" i="2"/>
  <c r="G63" i="2"/>
  <c r="D63" i="1"/>
  <c r="H63" i="1"/>
  <c r="I63" i="1"/>
  <c r="J63" i="1"/>
  <c r="E63" i="1"/>
  <c r="G63" i="1"/>
  <c r="F63" i="1"/>
  <c r="E61" i="1"/>
  <c r="G60" i="2"/>
  <c r="G61" i="1"/>
  <c r="E62" i="1"/>
  <c r="H61" i="2"/>
  <c r="H60" i="2"/>
  <c r="F62" i="1"/>
  <c r="F61" i="1"/>
  <c r="H62" i="1"/>
  <c r="H61" i="1"/>
  <c r="F61" i="2"/>
  <c r="F60" i="2"/>
  <c r="J62" i="1"/>
  <c r="J61" i="1"/>
  <c r="D62" i="1"/>
  <c r="D61" i="1"/>
  <c r="E61" i="2"/>
  <c r="E60" i="2"/>
  <c r="G61" i="2"/>
  <c r="D61" i="2"/>
  <c r="D60" i="2"/>
  <c r="G62" i="1"/>
  <c r="I62" i="1"/>
  <c r="I61" i="1"/>
</calcChain>
</file>

<file path=xl/comments1.xml><?xml version="1.0" encoding="utf-8"?>
<comments xmlns="http://schemas.openxmlformats.org/spreadsheetml/2006/main">
  <authors>
    <author>Автор</author>
  </authors>
  <commentList>
    <comment ref="D5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D5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<sst xmlns="http://schemas.openxmlformats.org/spreadsheetml/2006/main" count="674" uniqueCount="147">
  <si>
    <t>О</t>
  </si>
  <si>
    <t>Параметры формы</t>
  </si>
  <si>
    <t>№ п/п</t>
  </si>
  <si>
    <t>Наименование параметра</t>
  </si>
  <si>
    <t>Единица измерения</t>
  </si>
  <si>
    <t>Вид деятельности:_x000D_
  - Водоотведение_x000D_
_x000D_
Территория оказания услуг:_x000D_
  - без дифференциации_x000D_
_x000D_
Централизованная система водоотведения:_x000D_
  - наименование отсутствует</t>
  </si>
  <si>
    <t>Инвестиционная программа в целом</t>
  </si>
  <si>
    <r>
      <t>Мероприятие</t>
    </r>
    <r>
      <rPr>
        <vertAlign val="superscript"/>
        <sz val="9"/>
        <rFont val="Tahoma"/>
        <family val="2"/>
        <charset val="204"/>
      </rPr>
      <t>2</t>
    </r>
  </si>
  <si>
    <t>Добавить мероприятие</t>
  </si>
  <si>
    <t>1</t>
  </si>
  <si>
    <t>2</t>
  </si>
  <si>
    <t>3</t>
  </si>
  <si>
    <t>4</t>
  </si>
  <si>
    <t>4.0</t>
  </si>
  <si>
    <t>4.1</t>
  </si>
  <si>
    <t>4.2</t>
  </si>
  <si>
    <t>4.3</t>
  </si>
  <si>
    <t>4.4</t>
  </si>
  <si>
    <t>4.5</t>
  </si>
  <si>
    <t>Наименование инвестиционной программы/мероприятия</t>
  </si>
  <si>
    <t>x</t>
  </si>
  <si>
    <t xml:space="preserve">Инвестиционная программа
общества с ограниченной ответственностью «Оренбург Водоканал» 
по развитию систем водоснабжения и водоотведения 
на 2020-2029 годы
</t>
  </si>
  <si>
    <t>Модернизация системы подачи воздуха в аэротенки I и II очереди очистных сооружений канализации города Оренбурга. Замена воздуходувных агрегатов</t>
  </si>
  <si>
    <t>Реконструкция коллектора Д=1200мм от ул. Леушинская до ул. Терешковой по ул. Томилинская (САМОТЕЧНЫЙ КАНАЛИЗАЦИОННЫЙ КОЛЛЕКТОР инв. №000113360). Участок от КК15 до камеры по ул.Терешковой</t>
  </si>
  <si>
    <t>Модернизация приемной камеры, песколовок и здания мелкопрозорных решеток. Замена скребковых механизмов и оснащение системой очистки вентвыбросов.ПЕСКОЛОВКИ (Реконструкция системы вентиляции приемной камеры, песколовок и здания мелкопрозорных решеток по адресу: г. Оренбург , ул. Луганская, 46)</t>
  </si>
  <si>
    <t>Реконструкция песколовки № 3 (инв. № 000112173) по адресу: г. Оренбург, ул. Луганская 46. Общестроительные работы</t>
  </si>
  <si>
    <t>Подводящие сети водоотведенияк дет.саду на 140 мест по ул.Авиационная, кад.56:44:0252001:1237</t>
  </si>
  <si>
    <t>Дата утверждения инвестиционной программы</t>
  </si>
  <si>
    <t>17.12.2019</t>
  </si>
  <si>
    <t>2.1</t>
  </si>
  <si>
    <t>Дата изменения инвестиционной программы</t>
  </si>
  <si>
    <t>25.11.2020</t>
  </si>
  <si>
    <t>Цель инвестиционной программы</t>
  </si>
  <si>
    <t>снижение аварийности; прочее</t>
  </si>
  <si>
    <t>Наименование уполномоченного органа, утвердившего программу</t>
  </si>
  <si>
    <t>Министерство строительства, жилищно-коммунального, дорожного хозяйства и транспорта Оренбургской области</t>
  </si>
  <si>
    <t>5</t>
  </si>
  <si>
    <t>Наименование органа местного самоуправления, согласовавшего инвестиционную программу</t>
  </si>
  <si>
    <t xml:space="preserve">Администрация города Оренбурга  </t>
  </si>
  <si>
    <t>6</t>
  </si>
  <si>
    <t>Срок начала реализации инвестиционной программы/мероприятия</t>
  </si>
  <si>
    <t>01.01.2020</t>
  </si>
  <si>
    <t>01.01.2019</t>
  </si>
  <si>
    <t>7</t>
  </si>
  <si>
    <t>Срок окончания реализации инвестиционной программы/мероприятия</t>
  </si>
  <si>
    <t>31.12.2029</t>
  </si>
  <si>
    <t>31.12.2021</t>
  </si>
  <si>
    <t>30.03.2021</t>
  </si>
  <si>
    <t>8</t>
  </si>
  <si>
    <t>Потребность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программы:</t>
  </si>
  <si>
    <t>тыс. руб.</t>
  </si>
  <si>
    <t>y</t>
  </si>
  <si>
    <t>i</t>
  </si>
  <si>
    <t>Добавить источники</t>
  </si>
  <si>
    <t>плата за подключение (технологическое присоединение)</t>
  </si>
  <si>
    <t>прочие средства</t>
  </si>
  <si>
    <t>Добавить год</t>
  </si>
  <si>
    <t>9</t>
  </si>
  <si>
    <t>Целевые показатели инвестиционной программы</t>
  </si>
  <si>
    <t>9.1</t>
  </si>
  <si>
    <t>Срок окупаемости</t>
  </si>
  <si>
    <t>9.1.1</t>
  </si>
  <si>
    <t>Факт</t>
  </si>
  <si>
    <t>лет</t>
  </si>
  <si>
    <t>9.1.2</t>
  </si>
  <si>
    <t>План</t>
  </si>
  <si>
    <t>9.2</t>
  </si>
  <si>
    <t>Перебои в снабжении потребителей</t>
  </si>
  <si>
    <t>9.2.1</t>
  </si>
  <si>
    <t>час./чел.</t>
  </si>
  <si>
    <t>9.2.2</t>
  </si>
  <si>
    <t>9.3</t>
  </si>
  <si>
    <t>Продолжительность (бесперебойность) поставки товаров и услуг</t>
  </si>
  <si>
    <t>9.3.1</t>
  </si>
  <si>
    <t>час./день</t>
  </si>
  <si>
    <t>9.3.2</t>
  </si>
  <si>
    <t>9.4</t>
  </si>
  <si>
    <t xml:space="preserve">Доля потерь и неучтенного потребления </t>
  </si>
  <si>
    <t>9.4.1</t>
  </si>
  <si>
    <t>%</t>
  </si>
  <si>
    <t>9.4.2</t>
  </si>
  <si>
    <t>9.5</t>
  </si>
  <si>
    <t>Обеспеченность потребления товаров и услуг приборами учета</t>
  </si>
  <si>
    <t>9.5.1</t>
  </si>
  <si>
    <t>9.5.2</t>
  </si>
  <si>
    <t>9.6</t>
  </si>
  <si>
    <t>Численность населения, получающего услуги данной организации</t>
  </si>
  <si>
    <t>9.6.1</t>
  </si>
  <si>
    <t>чел.</t>
  </si>
  <si>
    <t>9.6.2</t>
  </si>
  <si>
    <t>9.7</t>
  </si>
  <si>
    <t>Удельное водопотребление</t>
  </si>
  <si>
    <t>9.7.1</t>
  </si>
  <si>
    <t>куб. м/чел.</t>
  </si>
  <si>
    <t>9.7.2</t>
  </si>
  <si>
    <t>9.8</t>
  </si>
  <si>
    <t>Удельный расход электроэнергии</t>
  </si>
  <si>
    <t>9.8.1</t>
  </si>
  <si>
    <t>кВт.ч/куб. м</t>
  </si>
  <si>
    <t>9.8.2</t>
  </si>
  <si>
    <t>9.9</t>
  </si>
  <si>
    <t>Количество аварий</t>
  </si>
  <si>
    <t>9.9.1</t>
  </si>
  <si>
    <t>ед./км</t>
  </si>
  <si>
    <t>9.9.2</t>
  </si>
  <si>
    <t>9.10</t>
  </si>
  <si>
    <t>Производительность труда</t>
  </si>
  <si>
    <t>9.10.1</t>
  </si>
  <si>
    <t>тыс. руб./чел.</t>
  </si>
  <si>
    <t>9.10.2</t>
  </si>
  <si>
    <t>Добавить показатель</t>
  </si>
  <si>
    <t>10</t>
  </si>
  <si>
    <t>Использование инвестиционных средств за отчетный период</t>
  </si>
  <si>
    <t>Использовано инвестиционных средств всего в отчетном периоде, в том числе:</t>
  </si>
  <si>
    <t>I квартал</t>
  </si>
  <si>
    <t>II квартал</t>
  </si>
  <si>
    <t>III квартал</t>
  </si>
  <si>
    <t>IV квартал</t>
  </si>
  <si>
    <t>8.1</t>
  </si>
  <si>
    <t>8.1.1.</t>
  </si>
  <si>
    <t>8.1.</t>
  </si>
  <si>
    <t>8.1.2.</t>
  </si>
  <si>
    <t>10.1.1.</t>
  </si>
  <si>
    <t>10.1.2.</t>
  </si>
  <si>
    <t>10.1.3.</t>
  </si>
  <si>
    <t>10.1.4.</t>
  </si>
  <si>
    <t>10.1.</t>
  </si>
  <si>
    <t>10.0.</t>
  </si>
  <si>
    <t>10.0.1.</t>
  </si>
  <si>
    <t>10.0.2.</t>
  </si>
  <si>
    <t>10.0.3.</t>
  </si>
  <si>
    <t>10.0.4.</t>
  </si>
  <si>
    <t>10.2.</t>
  </si>
  <si>
    <t>10.2.1.</t>
  </si>
  <si>
    <t>10.2.2.</t>
  </si>
  <si>
    <t>10.2.3.</t>
  </si>
  <si>
    <t>10.2.4.</t>
  </si>
  <si>
    <t>Инвестиционная программа
 ООО «Оренбург Водоканал» 
по развитию системы водоснабжения и водоотведения 
муниципального образования Пригородный сельсовет Оренбургского района Оренбургской области на 2017 - 2041 годы</t>
  </si>
  <si>
    <t>Модернизация КНС "Центральная" в пос. Пригородный</t>
  </si>
  <si>
    <t>Модернизация КНС "Звездная" в пос. Пригородный</t>
  </si>
  <si>
    <t>Модернизация КНС "Сиреневая" в пос. Пригородный</t>
  </si>
  <si>
    <t>11.05.2018</t>
  </si>
  <si>
    <t>Министерство строительства, жилищно-коммунального и дорожного хозяйства Оренбургской области</t>
  </si>
  <si>
    <t>Муниципальное образование
Пригородный сельсовет Оренбургского
района Оренбургской области
Муниципальное образование
Пригородный сельсовет Оренбургского
района Оренбургской области</t>
  </si>
  <si>
    <t>31.12.2041</t>
  </si>
  <si>
    <t>31.12.2020</t>
  </si>
  <si>
    <t>Информация об инвестиционных программах ООО "Оренбург Водоканал" за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</si>
</sst>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sz val="1"/>
      <color theme="0"/>
      <name val="Tahoma"/>
      <family val="2"/>
      <charset val="204"/>
    </font>
    <font>
      <sz val="11"/>
      <color indexed="55"/>
      <name val="Wingdings 2"/>
      <family val="1"/>
      <charset val="2"/>
    </font>
    <font>
      <b/>
      <sz val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rgb="FF333399"/>
      <name val="Tahoma"/>
      <family val="2"/>
      <charset val="204"/>
    </font>
    <font>
      <sz val="9"/>
      <color indexed="55"/>
      <name val="Tahoma"/>
      <family val="2"/>
      <charset val="204"/>
    </font>
    <font>
      <sz val="1"/>
      <name val="Tahoma"/>
      <family val="2"/>
      <charset val="204"/>
    </font>
    <font>
      <sz val="9"/>
      <color theme="0"/>
      <name val="Tahoma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62"/>
      <name val="Tahoma"/>
      <family val="2"/>
      <charset val="204"/>
    </font>
    <font>
      <sz val="1"/>
      <color indexed="62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0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Down">
        <fgColor indexed="22"/>
      </patternFill>
    </fill>
  </fills>
  <borders count="21">
    <border>
      <left/>
      <right/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22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indexed="22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7" fillId="0" borderId="4" applyBorder="0">
      <alignment horizontal="center" vertical="center" wrapText="1"/>
    </xf>
    <xf numFmtId="49" fontId="4" fillId="0" borderId="0" applyBorder="0">
      <alignment vertical="top"/>
    </xf>
    <xf numFmtId="0" fontId="1" fillId="0" borderId="0"/>
    <xf numFmtId="0" fontId="3" fillId="0" borderId="0"/>
  </cellStyleXfs>
  <cellXfs count="74">
    <xf numFmtId="0" fontId="0" fillId="0" borderId="0" xfId="0"/>
    <xf numFmtId="0" fontId="4" fillId="0" borderId="0" xfId="2" applyFont="1" applyFill="1" applyAlignment="1" applyProtection="1">
      <alignment vertical="center" wrapText="1"/>
    </xf>
    <xf numFmtId="0" fontId="4" fillId="0" borderId="0" xfId="2" applyFont="1" applyFill="1" applyBorder="1" applyAlignment="1" applyProtection="1">
      <alignment vertical="center" wrapText="1"/>
    </xf>
    <xf numFmtId="0" fontId="4" fillId="0" borderId="0" xfId="2" applyFont="1" applyFill="1" applyBorder="1" applyAlignment="1" applyProtection="1">
      <alignment horizontal="center" vertical="center" wrapText="1"/>
    </xf>
    <xf numFmtId="0" fontId="5" fillId="0" borderId="0" xfId="2" applyFont="1" applyFill="1" applyBorder="1" applyAlignment="1" applyProtection="1">
      <alignment horizontal="center" vertical="center" wrapText="1"/>
    </xf>
    <xf numFmtId="0" fontId="6" fillId="0" borderId="0" xfId="2" applyFont="1" applyFill="1" applyAlignment="1" applyProtection="1">
      <alignment horizontal="center" vertical="center" wrapText="1"/>
    </xf>
    <xf numFmtId="0" fontId="4" fillId="0" borderId="2" xfId="2" applyFont="1" applyFill="1" applyBorder="1" applyAlignment="1" applyProtection="1">
      <alignment vertical="center" wrapText="1"/>
    </xf>
    <xf numFmtId="0" fontId="4" fillId="0" borderId="2" xfId="3" applyFont="1" applyFill="1" applyBorder="1" applyAlignment="1" applyProtection="1">
      <alignment horizontal="center" vertical="center" wrapText="1"/>
    </xf>
    <xf numFmtId="49" fontId="9" fillId="0" borderId="2" xfId="4" applyFont="1" applyFill="1" applyBorder="1" applyAlignment="1" applyProtection="1">
      <alignment horizontal="center" vertical="center" wrapText="1"/>
    </xf>
    <xf numFmtId="49" fontId="10" fillId="0" borderId="6" xfId="3" applyNumberFormat="1" applyFont="1" applyFill="1" applyBorder="1" applyAlignment="1" applyProtection="1">
      <alignment horizontal="center" vertical="center" wrapText="1"/>
    </xf>
    <xf numFmtId="49" fontId="10" fillId="0" borderId="0" xfId="3" applyNumberFormat="1" applyFont="1" applyFill="1" applyBorder="1" applyAlignment="1" applyProtection="1">
      <alignment horizontal="center" vertical="center" wrapText="1"/>
    </xf>
    <xf numFmtId="49" fontId="10" fillId="0" borderId="7" xfId="3" applyNumberFormat="1" applyFont="1" applyFill="1" applyBorder="1" applyAlignment="1" applyProtection="1">
      <alignment horizontal="center" vertical="center" wrapText="1"/>
    </xf>
    <xf numFmtId="0" fontId="11" fillId="0" borderId="8" xfId="5" applyNumberFormat="1" applyFont="1" applyFill="1" applyBorder="1" applyAlignment="1" applyProtection="1">
      <alignment horizontal="center" wrapText="1"/>
    </xf>
    <xf numFmtId="0" fontId="4" fillId="0" borderId="0" xfId="5" applyNumberFormat="1" applyFont="1" applyFill="1" applyBorder="1" applyAlignment="1" applyProtection="1">
      <alignment horizontal="center" wrapText="1"/>
    </xf>
    <xf numFmtId="49" fontId="4" fillId="0" borderId="9" xfId="2" applyNumberFormat="1" applyFont="1" applyFill="1" applyBorder="1" applyAlignment="1" applyProtection="1">
      <alignment horizontal="center" vertical="center" wrapText="1"/>
    </xf>
    <xf numFmtId="0" fontId="4" fillId="0" borderId="9" xfId="2" applyFont="1" applyFill="1" applyBorder="1" applyAlignment="1" applyProtection="1">
      <alignment horizontal="left" vertical="center" wrapText="1"/>
    </xf>
    <xf numFmtId="0" fontId="4" fillId="0" borderId="9" xfId="2" applyFont="1" applyFill="1" applyBorder="1" applyAlignment="1" applyProtection="1">
      <alignment horizontal="center" vertical="center" wrapText="1"/>
    </xf>
    <xf numFmtId="49" fontId="4" fillId="2" borderId="9" xfId="2" applyNumberFormat="1" applyFont="1" applyFill="1" applyBorder="1" applyAlignment="1" applyProtection="1">
      <alignment horizontal="left" vertical="center" wrapText="1"/>
      <protection locked="0"/>
    </xf>
    <xf numFmtId="0" fontId="11" fillId="0" borderId="10" xfId="5" applyNumberFormat="1" applyFont="1" applyFill="1" applyBorder="1" applyAlignment="1" applyProtection="1">
      <alignment horizontal="center" wrapText="1"/>
    </xf>
    <xf numFmtId="49" fontId="0" fillId="2" borderId="2" xfId="6" applyNumberFormat="1" applyFont="1" applyFill="1" applyBorder="1" applyAlignment="1" applyProtection="1">
      <alignment horizontal="center" vertical="center" wrapText="1"/>
      <protection locked="0"/>
    </xf>
    <xf numFmtId="0" fontId="4" fillId="0" borderId="9" xfId="2" applyFont="1" applyFill="1" applyBorder="1" applyAlignment="1" applyProtection="1">
      <alignment horizontal="left" vertical="center" wrapText="1" indent="1"/>
    </xf>
    <xf numFmtId="49" fontId="4" fillId="3" borderId="9" xfId="6" applyNumberFormat="1" applyFont="1" applyFill="1" applyBorder="1" applyAlignment="1" applyProtection="1">
      <alignment horizontal="left" vertical="center" wrapText="1"/>
    </xf>
    <xf numFmtId="4" fontId="4" fillId="4" borderId="9" xfId="2" applyNumberFormat="1" applyFont="1" applyFill="1" applyBorder="1" applyAlignment="1" applyProtection="1">
      <alignment horizontal="right" vertical="center" wrapText="1"/>
    </xf>
    <xf numFmtId="0" fontId="5" fillId="0" borderId="10" xfId="5" applyNumberFormat="1" applyFont="1" applyFill="1" applyBorder="1" applyAlignment="1" applyProtection="1">
      <alignment horizontal="center" wrapText="1"/>
    </xf>
    <xf numFmtId="0" fontId="12" fillId="0" borderId="0" xfId="5" applyNumberFormat="1" applyFont="1" applyFill="1" applyBorder="1" applyAlignment="1" applyProtection="1">
      <alignment horizontal="center" wrapText="1"/>
    </xf>
    <xf numFmtId="1" fontId="4" fillId="2" borderId="3" xfId="2" applyNumberFormat="1" applyFont="1" applyFill="1" applyBorder="1" applyAlignment="1" applyProtection="1">
      <alignment horizontal="left" vertical="center" wrapText="1" indent="1"/>
      <protection locked="0"/>
    </xf>
    <xf numFmtId="0" fontId="4" fillId="0" borderId="11" xfId="2" applyNumberFormat="1" applyFont="1" applyFill="1" applyBorder="1" applyAlignment="1" applyProtection="1">
      <alignment horizontal="center" vertical="center" wrapText="1"/>
    </xf>
    <xf numFmtId="49" fontId="4" fillId="2" borderId="3" xfId="2" applyNumberFormat="1" applyFont="1" applyFill="1" applyBorder="1" applyAlignment="1" applyProtection="1">
      <alignment horizontal="left" vertical="center" wrapText="1" indent="2"/>
      <protection locked="0"/>
    </xf>
    <xf numFmtId="0" fontId="4" fillId="0" borderId="11" xfId="2" applyFont="1" applyFill="1" applyBorder="1" applyAlignment="1" applyProtection="1">
      <alignment horizontal="center" vertical="center" wrapText="1"/>
    </xf>
    <xf numFmtId="4" fontId="4" fillId="2" borderId="9" xfId="2" applyNumberFormat="1" applyFont="1" applyFill="1" applyBorder="1" applyAlignment="1" applyProtection="1">
      <alignment horizontal="right" vertical="center" wrapText="1"/>
      <protection locked="0"/>
    </xf>
    <xf numFmtId="4" fontId="4" fillId="5" borderId="9" xfId="2" applyNumberFormat="1" applyFont="1" applyFill="1" applyBorder="1" applyAlignment="1" applyProtection="1">
      <alignment horizontal="right" vertical="center" wrapText="1"/>
      <protection locked="0"/>
    </xf>
    <xf numFmtId="49" fontId="13" fillId="6" borderId="12" xfId="4" applyFont="1" applyFill="1" applyBorder="1" applyAlignment="1" applyProtection="1">
      <alignment horizontal="left" vertical="center"/>
    </xf>
    <xf numFmtId="49" fontId="14" fillId="6" borderId="13" xfId="4" applyFont="1" applyFill="1" applyBorder="1" applyAlignment="1" applyProtection="1">
      <alignment horizontal="left" vertical="center" indent="2"/>
    </xf>
    <xf numFmtId="49" fontId="14" fillId="6" borderId="14" xfId="4" applyFont="1" applyFill="1" applyBorder="1" applyAlignment="1" applyProtection="1">
      <alignment horizontal="left" vertical="center" indent="1"/>
    </xf>
    <xf numFmtId="49" fontId="14" fillId="6" borderId="14" xfId="4" applyFont="1" applyFill="1" applyBorder="1" applyAlignment="1" applyProtection="1">
      <alignment horizontal="left" vertical="center"/>
    </xf>
    <xf numFmtId="49" fontId="15" fillId="0" borderId="15" xfId="4" applyFont="1" applyFill="1" applyBorder="1" applyAlignment="1" applyProtection="1">
      <alignment horizontal="left" vertical="center"/>
    </xf>
    <xf numFmtId="49" fontId="4" fillId="0" borderId="16" xfId="2" applyNumberFormat="1" applyFont="1" applyFill="1" applyBorder="1" applyAlignment="1" applyProtection="1">
      <alignment horizontal="center" vertical="center" wrapText="1"/>
    </xf>
    <xf numFmtId="0" fontId="4" fillId="0" borderId="16" xfId="2" applyFont="1" applyFill="1" applyBorder="1" applyAlignment="1" applyProtection="1">
      <alignment horizontal="center" vertical="center" wrapText="1"/>
    </xf>
    <xf numFmtId="4" fontId="4" fillId="4" borderId="16" xfId="2" applyNumberFormat="1" applyFont="1" applyFill="1" applyBorder="1" applyAlignment="1" applyProtection="1">
      <alignment horizontal="right" vertical="center" wrapText="1"/>
    </xf>
    <xf numFmtId="0" fontId="4" fillId="0" borderId="9" xfId="2" applyNumberFormat="1" applyFont="1" applyFill="1" applyBorder="1" applyAlignment="1" applyProtection="1">
      <alignment horizontal="center" vertical="center" wrapText="1"/>
    </xf>
    <xf numFmtId="49" fontId="13" fillId="6" borderId="17" xfId="4" applyFont="1" applyFill="1" applyBorder="1" applyAlignment="1" applyProtection="1">
      <alignment horizontal="left" vertical="center" indent="1"/>
    </xf>
    <xf numFmtId="49" fontId="14" fillId="6" borderId="13" xfId="4" applyFont="1" applyFill="1" applyBorder="1" applyAlignment="1" applyProtection="1">
      <alignment horizontal="left" vertical="center" indent="1"/>
    </xf>
    <xf numFmtId="49" fontId="14" fillId="6" borderId="13" xfId="4" applyFont="1" applyFill="1" applyBorder="1" applyAlignment="1" applyProtection="1">
      <alignment horizontal="left" vertical="center"/>
    </xf>
    <xf numFmtId="0" fontId="12" fillId="0" borderId="0" xfId="5" applyNumberFormat="1" applyFont="1" applyFill="1" applyBorder="1" applyAlignment="1" applyProtection="1"/>
    <xf numFmtId="49" fontId="4" fillId="0" borderId="2" xfId="2" applyNumberFormat="1" applyFont="1" applyFill="1" applyBorder="1" applyAlignment="1" applyProtection="1">
      <alignment horizontal="center" vertical="center" wrapText="1"/>
    </xf>
    <xf numFmtId="0" fontId="4" fillId="0" borderId="2" xfId="2" applyFont="1" applyFill="1" applyBorder="1" applyAlignment="1" applyProtection="1">
      <alignment horizontal="left" vertical="center" wrapText="1"/>
    </xf>
    <xf numFmtId="0" fontId="4" fillId="0" borderId="2" xfId="2" applyFont="1" applyFill="1" applyBorder="1" applyAlignment="1" applyProtection="1">
      <alignment horizontal="center" vertical="center" wrapText="1"/>
    </xf>
    <xf numFmtId="0" fontId="5" fillId="0" borderId="18" xfId="5" applyNumberFormat="1" applyFont="1" applyFill="1" applyBorder="1" applyAlignment="1" applyProtection="1"/>
    <xf numFmtId="0" fontId="4" fillId="0" borderId="2" xfId="2" applyFont="1" applyFill="1" applyBorder="1" applyAlignment="1" applyProtection="1">
      <alignment horizontal="left" vertical="center" wrapText="1" indent="1"/>
    </xf>
    <xf numFmtId="0" fontId="4" fillId="0" borderId="2" xfId="2" applyFont="1" applyFill="1" applyBorder="1" applyAlignment="1" applyProtection="1">
      <alignment horizontal="left" vertical="center" wrapText="1" indent="2"/>
    </xf>
    <xf numFmtId="4" fontId="4" fillId="5" borderId="2" xfId="2" applyNumberFormat="1" applyFont="1" applyFill="1" applyBorder="1" applyAlignment="1" applyProtection="1">
      <alignment horizontal="right" vertical="center" wrapText="1"/>
      <protection locked="0"/>
    </xf>
    <xf numFmtId="49" fontId="4" fillId="2" borderId="2" xfId="2" applyNumberFormat="1" applyFont="1" applyFill="1" applyBorder="1" applyAlignment="1" applyProtection="1">
      <alignment horizontal="left" vertical="center" wrapText="1" indent="1"/>
      <protection locked="0"/>
    </xf>
    <xf numFmtId="49" fontId="4" fillId="2" borderId="2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2" applyNumberFormat="1" applyFont="1" applyFill="1" applyBorder="1" applyAlignment="1" applyProtection="1">
      <alignment horizontal="center" vertical="center" wrapText="1"/>
    </xf>
    <xf numFmtId="49" fontId="13" fillId="6" borderId="19" xfId="4" applyFont="1" applyFill="1" applyBorder="1" applyAlignment="1" applyProtection="1">
      <alignment horizontal="left" vertical="center" indent="1"/>
    </xf>
    <xf numFmtId="49" fontId="14" fillId="6" borderId="20" xfId="4" applyFont="1" applyFill="1" applyBorder="1" applyAlignment="1" applyProtection="1">
      <alignment horizontal="left" vertical="center" indent="1"/>
    </xf>
    <xf numFmtId="49" fontId="14" fillId="6" borderId="20" xfId="4" applyFont="1" applyFill="1" applyBorder="1" applyAlignment="1" applyProtection="1">
      <alignment horizontal="left" vertical="center"/>
    </xf>
    <xf numFmtId="0" fontId="5" fillId="0" borderId="10" xfId="5" applyNumberFormat="1" applyFont="1" applyFill="1" applyBorder="1" applyAlignment="1" applyProtection="1"/>
    <xf numFmtId="0" fontId="4" fillId="0" borderId="9" xfId="2" applyFont="1" applyFill="1" applyBorder="1" applyAlignment="1" applyProtection="1">
      <alignment horizontal="left" vertical="center" wrapText="1" indent="2"/>
    </xf>
    <xf numFmtId="49" fontId="4" fillId="2" borderId="3" xfId="2" applyNumberFormat="1" applyFont="1" applyFill="1" applyBorder="1" applyAlignment="1" applyProtection="1">
      <alignment horizontal="left" vertical="center" wrapText="1" indent="1"/>
      <protection locked="0"/>
    </xf>
    <xf numFmtId="0" fontId="5" fillId="0" borderId="8" xfId="5" applyNumberFormat="1" applyFont="1" applyFill="1" applyBorder="1" applyAlignment="1" applyProtection="1"/>
    <xf numFmtId="0" fontId="12" fillId="0" borderId="8" xfId="5" applyNumberFormat="1" applyFont="1" applyFill="1" applyBorder="1" applyAlignment="1" applyProtection="1"/>
    <xf numFmtId="0" fontId="4" fillId="0" borderId="3" xfId="2" applyFont="1" applyFill="1" applyBorder="1" applyAlignment="1" applyProtection="1">
      <alignment vertical="center" wrapText="1"/>
    </xf>
    <xf numFmtId="0" fontId="4" fillId="0" borderId="5" xfId="2" applyFont="1" applyFill="1" applyBorder="1" applyAlignment="1" applyProtection="1">
      <alignment vertical="center" wrapText="1"/>
    </xf>
    <xf numFmtId="0" fontId="4" fillId="0" borderId="1" xfId="2" applyFont="1" applyFill="1" applyBorder="1" applyAlignment="1" applyProtection="1">
      <alignment vertical="center" wrapText="1"/>
    </xf>
    <xf numFmtId="14" fontId="4" fillId="0" borderId="11" xfId="2" applyNumberFormat="1" applyFont="1" applyFill="1" applyBorder="1" applyAlignment="1" applyProtection="1">
      <alignment horizontal="center" vertical="center" wrapText="1"/>
    </xf>
    <xf numFmtId="0" fontId="4" fillId="0" borderId="2" xfId="2" applyFont="1" applyFill="1" applyBorder="1" applyAlignment="1" applyProtection="1">
      <alignment horizontal="center" vertical="center" wrapText="1"/>
    </xf>
    <xf numFmtId="0" fontId="4" fillId="0" borderId="2" xfId="3" applyFont="1" applyFill="1" applyBorder="1" applyAlignment="1" applyProtection="1">
      <alignment horizontal="center" vertical="center" wrapText="1"/>
    </xf>
    <xf numFmtId="0" fontId="4" fillId="0" borderId="3" xfId="2" applyFont="1" applyFill="1" applyBorder="1" applyAlignment="1" applyProtection="1">
      <alignment horizontal="left" vertical="center" wrapText="1"/>
    </xf>
    <xf numFmtId="0" fontId="4" fillId="0" borderId="5" xfId="2" applyFont="1" applyFill="1" applyBorder="1" applyAlignment="1" applyProtection="1">
      <alignment horizontal="left" vertical="center" wrapText="1"/>
    </xf>
    <xf numFmtId="0" fontId="4" fillId="0" borderId="1" xfId="2" applyFont="1" applyFill="1" applyBorder="1" applyAlignment="1" applyProtection="1">
      <alignment horizontal="left" vertical="center" wrapText="1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17" fillId="0" borderId="2" xfId="1" applyFont="1" applyFill="1" applyBorder="1" applyAlignment="1" applyProtection="1">
      <alignment horizontal="left" vertical="center" wrapText="1" indent="1"/>
    </xf>
    <xf numFmtId="0" fontId="17" fillId="0" borderId="3" xfId="1" applyFont="1" applyFill="1" applyBorder="1" applyAlignment="1" applyProtection="1">
      <alignment horizontal="left" vertical="center" wrapText="1" indent="1"/>
    </xf>
  </cellXfs>
  <cellStyles count="7">
    <cellStyle name="ЗаголовокСтолбца" xfId="3"/>
    <cellStyle name="Обычный" xfId="0" builtinId="0"/>
    <cellStyle name="Обычный 12" xfId="5"/>
    <cellStyle name="Обычный 3" xfId="4"/>
    <cellStyle name="Обычный_ЖКУ_проект3" xfId="6"/>
    <cellStyle name="Обычный_Мониторинг инвестиций" xfId="2"/>
    <cellStyle name="Обычный_Шаблон по источникам для Модуля Реестр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19</xdr:row>
      <xdr:rowOff>142875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8622506" y="4786313"/>
          <a:ext cx="190500" cy="1285875"/>
          <a:chOff x="13896191" y="1813753"/>
          <a:chExt cx="211023" cy="178845"/>
        </a:xfrm>
      </xdr:grpSpPr>
      <xdr:sp macro="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19</xdr:row>
      <xdr:rowOff>142875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8622506" y="5298281"/>
          <a:ext cx="190500" cy="1285875"/>
          <a:chOff x="13896191" y="1813753"/>
          <a:chExt cx="211023" cy="178845"/>
        </a:xfrm>
      </xdr:grpSpPr>
      <xdr:sp macro="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13</xdr:row>
      <xdr:rowOff>190500</xdr:rowOff>
    </xdr:to>
    <xdr:grpSp>
      <xdr:nvGrpSpPr>
        <xdr:cNvPr id="5" name="shCalendar" hidden="1"/>
        <xdr:cNvGrpSpPr>
          <a:grpSpLocks/>
        </xdr:cNvGrpSpPr>
      </xdr:nvGrpSpPr>
      <xdr:grpSpPr bwMode="auto">
        <a:xfrm>
          <a:off x="8622506" y="5298281"/>
          <a:ext cx="190500" cy="190500"/>
          <a:chOff x="13896191" y="1813753"/>
          <a:chExt cx="211023" cy="178845"/>
        </a:xfrm>
      </xdr:grpSpPr>
      <xdr:sp macro="" textlink="">
        <xdr:nvSpPr>
          <xdr:cNvPr id="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v.kovaleva\Desktop\FAS.JKH.OPEN.INFO.BALANCE.VO(v1.0.6)%20Orenburg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7"/>
      <sheetName val="modList05"/>
      <sheetName val="modProv"/>
      <sheetName val="Инструкция"/>
      <sheetName val="Лог обновления"/>
      <sheetName val="Титульный"/>
      <sheetName val="Территории"/>
      <sheetName val="Дифференциация"/>
      <sheetName val="Форма 1.0.1 | Форма 3.5.1"/>
      <sheetName val="Форма 3.5.1"/>
      <sheetName val="Форма 1.0.1 | Форма 3.5.2"/>
      <sheetName val="Форма 3.5.2"/>
      <sheetName val="Форма 1.0.1 | Форма 3.6"/>
      <sheetName val="Форма 3.6"/>
      <sheetName val="Форма 1.0.1 | Форма 3.7"/>
      <sheetName val="Форма 3.7"/>
      <sheetName val="Форма 1.0.2"/>
      <sheetName val="Сведения об изменении"/>
      <sheetName val="Комментарии"/>
      <sheetName val="Проверка"/>
      <sheetName val="modReestr"/>
      <sheetName val="AllSheetsInThisWorkbook"/>
      <sheetName val="modCheckCyan"/>
      <sheetName val="modInfo"/>
      <sheetName val="TEHSHEET"/>
      <sheetName val="modfrmSelectData"/>
      <sheetName val="modList06"/>
      <sheetName val="modList01"/>
      <sheetName val="modList08"/>
      <sheetName val="et_union_hor"/>
      <sheetName val="et_union_vert"/>
      <sheetName val="modList00"/>
      <sheetName val="modList02"/>
      <sheetName val="modList03"/>
      <sheetName val="modList04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O2" t="str">
            <v>кредиты банков</v>
          </cell>
        </row>
        <row r="3">
          <cell r="O3" t="str">
            <v>кредиты иностранных банков</v>
          </cell>
        </row>
        <row r="4">
          <cell r="O4" t="str">
            <v>заемные средства др. организаций</v>
          </cell>
        </row>
        <row r="5">
          <cell r="O5" t="str">
            <v>федеральный бюджет</v>
          </cell>
        </row>
        <row r="6">
          <cell r="O6" t="str">
            <v>бюджет субъекта Российской Федерации</v>
          </cell>
        </row>
        <row r="7">
          <cell r="O7" t="str">
            <v>бюджет муниципального образования</v>
          </cell>
        </row>
        <row r="8">
          <cell r="O8" t="str">
            <v>средства внебюджетных фондов</v>
          </cell>
        </row>
        <row r="9">
          <cell r="O9" t="str">
            <v>прибыль, направленная на инвестиции</v>
          </cell>
        </row>
        <row r="10">
          <cell r="O10" t="str">
            <v>амортизация</v>
          </cell>
        </row>
        <row r="11">
          <cell r="O11" t="str">
            <v>инвестиционная надбавка к тарифу</v>
          </cell>
        </row>
        <row r="12">
          <cell r="O12" t="str">
            <v>плата за подключение (технологическое присоединение)</v>
          </cell>
        </row>
        <row r="13">
          <cell r="O13" t="str">
            <v>прочие средства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L80"/>
  <sheetViews>
    <sheetView zoomScale="80" zoomScaleNormal="80" workbookViewId="0">
      <selection activeCell="D5" sqref="D5"/>
    </sheetView>
  </sheetViews>
  <sheetFormatPr defaultRowHeight="15" x14ac:dyDescent="0.25"/>
  <cols>
    <col min="1" max="1" width="9.42578125" customWidth="1"/>
    <col min="2" max="2" width="50.140625" customWidth="1"/>
    <col min="3" max="3" width="11.28515625" customWidth="1"/>
    <col min="4" max="4" width="29" customWidth="1"/>
    <col min="5" max="5" width="22.5703125" hidden="1" customWidth="1"/>
    <col min="6" max="11" width="29" customWidth="1"/>
  </cols>
  <sheetData>
    <row r="2" spans="1:12" x14ac:dyDescent="0.25">
      <c r="A2" s="71" t="s">
        <v>146</v>
      </c>
      <c r="B2" s="72"/>
      <c r="C2" s="72"/>
      <c r="D2" s="73"/>
      <c r="E2" s="1"/>
      <c r="F2" s="1"/>
      <c r="G2" s="1"/>
      <c r="H2" s="1"/>
      <c r="I2" s="1"/>
      <c r="J2" s="1"/>
      <c r="K2" s="1"/>
      <c r="L2" s="1"/>
    </row>
    <row r="3" spans="1:12" x14ac:dyDescent="0.25">
      <c r="A3" s="2"/>
      <c r="B3" s="3"/>
      <c r="C3" s="3"/>
      <c r="D3" s="4">
        <v>22</v>
      </c>
      <c r="E3" s="1"/>
      <c r="F3" s="5" t="s">
        <v>0</v>
      </c>
      <c r="G3" s="5" t="s">
        <v>0</v>
      </c>
      <c r="H3" s="5" t="s">
        <v>0</v>
      </c>
      <c r="I3" s="5" t="s">
        <v>0</v>
      </c>
      <c r="J3" s="5" t="s">
        <v>0</v>
      </c>
      <c r="K3" s="1"/>
      <c r="L3" s="1"/>
    </row>
    <row r="4" spans="1:12" x14ac:dyDescent="0.25">
      <c r="A4" s="66" t="s">
        <v>1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</row>
    <row r="5" spans="1:12" ht="21" customHeight="1" x14ac:dyDescent="0.25">
      <c r="A5" s="66" t="s">
        <v>2</v>
      </c>
      <c r="B5" s="67" t="s">
        <v>3</v>
      </c>
      <c r="C5" s="67" t="s">
        <v>4</v>
      </c>
      <c r="D5" s="62" t="s">
        <v>5</v>
      </c>
      <c r="E5" s="63"/>
      <c r="F5" s="63"/>
      <c r="G5" s="63"/>
      <c r="H5" s="63"/>
      <c r="I5" s="63"/>
      <c r="J5" s="63"/>
      <c r="K5" s="64"/>
      <c r="L5" s="6"/>
    </row>
    <row r="6" spans="1:12" ht="22.5" x14ac:dyDescent="0.25">
      <c r="A6" s="66"/>
      <c r="B6" s="67"/>
      <c r="C6" s="67"/>
      <c r="D6" s="7" t="s">
        <v>6</v>
      </c>
      <c r="E6" s="7" t="s">
        <v>7</v>
      </c>
      <c r="F6" s="7" t="s">
        <v>7</v>
      </c>
      <c r="G6" s="7" t="s">
        <v>7</v>
      </c>
      <c r="H6" s="7" t="s">
        <v>7</v>
      </c>
      <c r="I6" s="7" t="s">
        <v>7</v>
      </c>
      <c r="J6" s="7" t="s">
        <v>7</v>
      </c>
      <c r="K6" s="8" t="s">
        <v>8</v>
      </c>
      <c r="L6" s="6"/>
    </row>
    <row r="7" spans="1:12" x14ac:dyDescent="0.25">
      <c r="A7" s="9" t="s">
        <v>9</v>
      </c>
      <c r="B7" s="10" t="s">
        <v>10</v>
      </c>
      <c r="C7" s="10" t="s">
        <v>11</v>
      </c>
      <c r="D7" s="10" t="s">
        <v>12</v>
      </c>
      <c r="E7" s="11" t="s">
        <v>13</v>
      </c>
      <c r="F7" s="11" t="s">
        <v>14</v>
      </c>
      <c r="G7" s="11" t="s">
        <v>15</v>
      </c>
      <c r="H7" s="11" t="s">
        <v>16</v>
      </c>
      <c r="I7" s="11" t="s">
        <v>17</v>
      </c>
      <c r="J7" s="11" t="s">
        <v>18</v>
      </c>
      <c r="K7" s="12"/>
      <c r="L7" s="13"/>
    </row>
    <row r="8" spans="1:12" ht="135" x14ac:dyDescent="0.25">
      <c r="A8" s="14">
        <v>1</v>
      </c>
      <c r="B8" s="15" t="s">
        <v>19</v>
      </c>
      <c r="C8" s="16" t="s">
        <v>20</v>
      </c>
      <c r="D8" s="17" t="s">
        <v>21</v>
      </c>
      <c r="E8" s="17"/>
      <c r="F8" s="17" t="s">
        <v>22</v>
      </c>
      <c r="G8" s="17" t="s">
        <v>23</v>
      </c>
      <c r="H8" s="17" t="s">
        <v>24</v>
      </c>
      <c r="I8" s="17" t="s">
        <v>25</v>
      </c>
      <c r="J8" s="17" t="s">
        <v>26</v>
      </c>
      <c r="K8" s="18"/>
      <c r="L8" s="13"/>
    </row>
    <row r="9" spans="1:12" x14ac:dyDescent="0.25">
      <c r="A9" s="14">
        <v>2</v>
      </c>
      <c r="B9" s="15" t="s">
        <v>27</v>
      </c>
      <c r="C9" s="16" t="s">
        <v>20</v>
      </c>
      <c r="D9" s="19" t="s">
        <v>28</v>
      </c>
      <c r="E9" s="16" t="s">
        <v>20</v>
      </c>
      <c r="F9" s="16" t="s">
        <v>20</v>
      </c>
      <c r="G9" s="16" t="s">
        <v>20</v>
      </c>
      <c r="H9" s="16" t="s">
        <v>20</v>
      </c>
      <c r="I9" s="16" t="s">
        <v>20</v>
      </c>
      <c r="J9" s="16" t="s">
        <v>20</v>
      </c>
      <c r="K9" s="18"/>
      <c r="L9" s="13"/>
    </row>
    <row r="10" spans="1:12" x14ac:dyDescent="0.25">
      <c r="A10" s="14" t="s">
        <v>29</v>
      </c>
      <c r="B10" s="20" t="s">
        <v>30</v>
      </c>
      <c r="C10" s="16" t="s">
        <v>20</v>
      </c>
      <c r="D10" s="19" t="s">
        <v>31</v>
      </c>
      <c r="E10" s="16" t="s">
        <v>20</v>
      </c>
      <c r="F10" s="16" t="s">
        <v>20</v>
      </c>
      <c r="G10" s="16" t="s">
        <v>20</v>
      </c>
      <c r="H10" s="16" t="s">
        <v>20</v>
      </c>
      <c r="I10" s="16" t="s">
        <v>20</v>
      </c>
      <c r="J10" s="16" t="s">
        <v>20</v>
      </c>
      <c r="K10" s="18"/>
      <c r="L10" s="13"/>
    </row>
    <row r="11" spans="1:12" x14ac:dyDescent="0.25">
      <c r="A11" s="14" t="s">
        <v>11</v>
      </c>
      <c r="B11" s="15" t="s">
        <v>32</v>
      </c>
      <c r="C11" s="16" t="s">
        <v>20</v>
      </c>
      <c r="D11" s="21" t="s">
        <v>33</v>
      </c>
      <c r="E11" s="16" t="s">
        <v>20</v>
      </c>
      <c r="F11" s="16" t="s">
        <v>20</v>
      </c>
      <c r="G11" s="16" t="s">
        <v>20</v>
      </c>
      <c r="H11" s="16" t="s">
        <v>20</v>
      </c>
      <c r="I11" s="16" t="s">
        <v>20</v>
      </c>
      <c r="J11" s="16" t="s">
        <v>20</v>
      </c>
      <c r="K11" s="18"/>
      <c r="L11" s="13"/>
    </row>
    <row r="12" spans="1:12" ht="56.25" x14ac:dyDescent="0.25">
      <c r="A12" s="14" t="s">
        <v>12</v>
      </c>
      <c r="B12" s="15" t="s">
        <v>34</v>
      </c>
      <c r="C12" s="16" t="s">
        <v>20</v>
      </c>
      <c r="D12" s="17" t="s">
        <v>35</v>
      </c>
      <c r="E12" s="16" t="s">
        <v>20</v>
      </c>
      <c r="F12" s="16" t="s">
        <v>20</v>
      </c>
      <c r="G12" s="16" t="s">
        <v>20</v>
      </c>
      <c r="H12" s="16" t="s">
        <v>20</v>
      </c>
      <c r="I12" s="16" t="s">
        <v>20</v>
      </c>
      <c r="J12" s="16" t="s">
        <v>20</v>
      </c>
      <c r="K12" s="18"/>
      <c r="L12" s="13"/>
    </row>
    <row r="13" spans="1:12" ht="22.5" x14ac:dyDescent="0.25">
      <c r="A13" s="14" t="s">
        <v>36</v>
      </c>
      <c r="B13" s="15" t="s">
        <v>37</v>
      </c>
      <c r="C13" s="16" t="s">
        <v>20</v>
      </c>
      <c r="D13" s="17" t="s">
        <v>38</v>
      </c>
      <c r="E13" s="16" t="s">
        <v>20</v>
      </c>
      <c r="F13" s="16" t="s">
        <v>20</v>
      </c>
      <c r="G13" s="16" t="s">
        <v>20</v>
      </c>
      <c r="H13" s="16" t="s">
        <v>20</v>
      </c>
      <c r="I13" s="16" t="s">
        <v>20</v>
      </c>
      <c r="J13" s="16" t="s">
        <v>20</v>
      </c>
      <c r="K13" s="18"/>
      <c r="L13" s="13"/>
    </row>
    <row r="14" spans="1:12" ht="22.5" x14ac:dyDescent="0.25">
      <c r="A14" s="14" t="s">
        <v>39</v>
      </c>
      <c r="B14" s="15" t="s">
        <v>40</v>
      </c>
      <c r="C14" s="16" t="s">
        <v>20</v>
      </c>
      <c r="D14" s="19" t="s">
        <v>41</v>
      </c>
      <c r="E14" s="19"/>
      <c r="F14" s="19" t="s">
        <v>42</v>
      </c>
      <c r="G14" s="19" t="s">
        <v>41</v>
      </c>
      <c r="H14" s="19" t="s">
        <v>42</v>
      </c>
      <c r="I14" s="19" t="s">
        <v>42</v>
      </c>
      <c r="J14" s="19" t="s">
        <v>41</v>
      </c>
      <c r="K14" s="18"/>
      <c r="L14" s="13"/>
    </row>
    <row r="15" spans="1:12" ht="22.5" x14ac:dyDescent="0.25">
      <c r="A15" s="14" t="s">
        <v>43</v>
      </c>
      <c r="B15" s="15" t="s">
        <v>44</v>
      </c>
      <c r="C15" s="16" t="s">
        <v>20</v>
      </c>
      <c r="D15" s="19" t="s">
        <v>45</v>
      </c>
      <c r="E15" s="19"/>
      <c r="F15" s="19" t="s">
        <v>46</v>
      </c>
      <c r="G15" s="19" t="s">
        <v>46</v>
      </c>
      <c r="H15" s="19" t="s">
        <v>46</v>
      </c>
      <c r="I15" s="19" t="s">
        <v>47</v>
      </c>
      <c r="J15" s="19" t="s">
        <v>46</v>
      </c>
      <c r="K15" s="18"/>
      <c r="L15" s="13"/>
    </row>
    <row r="16" spans="1:12" ht="45" x14ac:dyDescent="0.25">
      <c r="A16" s="14" t="s">
        <v>48</v>
      </c>
      <c r="B16" s="15" t="s">
        <v>49</v>
      </c>
      <c r="C16" s="16" t="s">
        <v>50</v>
      </c>
      <c r="D16" s="22">
        <f>SUM(E16:K16)</f>
        <v>88262.228579999995</v>
      </c>
      <c r="E16" s="22">
        <f t="shared" ref="E16:J16" si="0">SUMIF(List06_flag_year,"y",E17:E24)</f>
        <v>0</v>
      </c>
      <c r="F16" s="22">
        <f>F20</f>
        <v>71703.179409999997</v>
      </c>
      <c r="G16" s="22">
        <f t="shared" ref="G16:J16" si="1">G20</f>
        <v>15202.496150000003</v>
      </c>
      <c r="H16" s="22">
        <f t="shared" si="1"/>
        <v>483.13563999999997</v>
      </c>
      <c r="I16" s="22">
        <f t="shared" si="1"/>
        <v>1.8240000000000001</v>
      </c>
      <c r="J16" s="22">
        <f t="shared" si="1"/>
        <v>871.59337999999991</v>
      </c>
      <c r="K16" s="23"/>
      <c r="L16" s="24"/>
    </row>
    <row r="17" spans="1:12" hidden="1" x14ac:dyDescent="0.25">
      <c r="A17" s="14" t="s">
        <v>118</v>
      </c>
      <c r="B17" s="25"/>
      <c r="C17" s="16" t="s">
        <v>50</v>
      </c>
      <c r="D17" s="22">
        <f t="shared" ref="D17:J17" si="2">SUM(D18:D19)</f>
        <v>0</v>
      </c>
      <c r="E17" s="22">
        <f t="shared" si="2"/>
        <v>0</v>
      </c>
      <c r="F17" s="22">
        <f t="shared" si="2"/>
        <v>0</v>
      </c>
      <c r="G17" s="22">
        <f t="shared" si="2"/>
        <v>0</v>
      </c>
      <c r="H17" s="22">
        <f t="shared" si="2"/>
        <v>0</v>
      </c>
      <c r="I17" s="22">
        <f t="shared" si="2"/>
        <v>0</v>
      </c>
      <c r="J17" s="22">
        <f t="shared" si="2"/>
        <v>0</v>
      </c>
      <c r="K17" s="23" t="s">
        <v>51</v>
      </c>
      <c r="L17" s="24"/>
    </row>
    <row r="18" spans="1:12" hidden="1" x14ac:dyDescent="0.25">
      <c r="A18" s="65" t="s">
        <v>119</v>
      </c>
      <c r="B18" s="27"/>
      <c r="C18" s="28" t="s">
        <v>50</v>
      </c>
      <c r="D18" s="29"/>
      <c r="E18" s="30"/>
      <c r="F18" s="30"/>
      <c r="G18" s="30"/>
      <c r="H18" s="30"/>
      <c r="I18" s="30"/>
      <c r="J18" s="30"/>
      <c r="K18" s="23" t="s">
        <v>52</v>
      </c>
      <c r="L18" s="24"/>
    </row>
    <row r="19" spans="1:12" hidden="1" x14ac:dyDescent="0.25">
      <c r="A19" s="31"/>
      <c r="B19" s="32" t="s">
        <v>53</v>
      </c>
      <c r="C19" s="33"/>
      <c r="D19" s="34"/>
      <c r="E19" s="34"/>
      <c r="F19" s="34"/>
      <c r="G19" s="34"/>
      <c r="H19" s="34"/>
      <c r="I19" s="34"/>
      <c r="J19" s="34"/>
      <c r="K19" s="35"/>
      <c r="L19" s="24"/>
    </row>
    <row r="20" spans="1:12" x14ac:dyDescent="0.25">
      <c r="A20" s="36" t="s">
        <v>120</v>
      </c>
      <c r="B20" s="25">
        <v>2020</v>
      </c>
      <c r="C20" s="37" t="s">
        <v>50</v>
      </c>
      <c r="D20" s="38">
        <f t="shared" ref="D20:J20" si="3">SUM(D21:D23)</f>
        <v>88262.093380000006</v>
      </c>
      <c r="E20" s="22">
        <f t="shared" si="3"/>
        <v>0</v>
      </c>
      <c r="F20" s="22">
        <f t="shared" si="3"/>
        <v>71703.179409999997</v>
      </c>
      <c r="G20" s="22">
        <f t="shared" si="3"/>
        <v>15202.496150000003</v>
      </c>
      <c r="H20" s="22">
        <f t="shared" si="3"/>
        <v>483.13563999999997</v>
      </c>
      <c r="I20" s="22">
        <f t="shared" si="3"/>
        <v>1.8240000000000001</v>
      </c>
      <c r="J20" s="22">
        <f t="shared" si="3"/>
        <v>871.59337999999991</v>
      </c>
      <c r="K20" s="23" t="s">
        <v>51</v>
      </c>
      <c r="L20" s="24"/>
    </row>
    <row r="21" spans="1:12" ht="22.5" x14ac:dyDescent="0.25">
      <c r="A21" s="39" t="s">
        <v>119</v>
      </c>
      <c r="B21" s="27" t="s">
        <v>54</v>
      </c>
      <c r="C21" s="16" t="s">
        <v>50</v>
      </c>
      <c r="D21" s="29">
        <v>20216.093379999998</v>
      </c>
      <c r="E21" s="30"/>
      <c r="F21" s="30">
        <v>19344.5</v>
      </c>
      <c r="G21" s="30">
        <v>0</v>
      </c>
      <c r="H21" s="30">
        <v>0</v>
      </c>
      <c r="I21" s="30">
        <v>0</v>
      </c>
      <c r="J21" s="30">
        <v>871.59337999999991</v>
      </c>
      <c r="K21" s="23" t="s">
        <v>52</v>
      </c>
      <c r="L21" s="24"/>
    </row>
    <row r="22" spans="1:12" x14ac:dyDescent="0.25">
      <c r="A22" s="26" t="s">
        <v>121</v>
      </c>
      <c r="B22" s="27" t="s">
        <v>55</v>
      </c>
      <c r="C22" s="28" t="s">
        <v>50</v>
      </c>
      <c r="D22" s="29">
        <v>68046</v>
      </c>
      <c r="E22" s="30"/>
      <c r="F22" s="30">
        <v>52358.679409999997</v>
      </c>
      <c r="G22" s="30">
        <v>15202.496150000003</v>
      </c>
      <c r="H22" s="30">
        <v>483.13563999999997</v>
      </c>
      <c r="I22" s="30">
        <v>1.8240000000000001</v>
      </c>
      <c r="J22" s="30">
        <v>0</v>
      </c>
      <c r="K22" s="23" t="s">
        <v>52</v>
      </c>
      <c r="L22" s="24"/>
    </row>
    <row r="23" spans="1:12" hidden="1" x14ac:dyDescent="0.25">
      <c r="A23" s="40"/>
      <c r="B23" s="32" t="s">
        <v>53</v>
      </c>
      <c r="C23" s="33"/>
      <c r="D23" s="34"/>
      <c r="E23" s="34"/>
      <c r="F23" s="34"/>
      <c r="G23" s="34"/>
      <c r="H23" s="34"/>
      <c r="I23" s="34"/>
      <c r="J23" s="34"/>
      <c r="K23" s="35"/>
      <c r="L23" s="24"/>
    </row>
    <row r="24" spans="1:12" hidden="1" x14ac:dyDescent="0.25">
      <c r="A24" s="40"/>
      <c r="B24" s="41" t="s">
        <v>56</v>
      </c>
      <c r="C24" s="41"/>
      <c r="D24" s="42"/>
      <c r="E24" s="42"/>
      <c r="F24" s="42"/>
      <c r="G24" s="42"/>
      <c r="H24" s="42"/>
      <c r="I24" s="42"/>
      <c r="J24" s="42"/>
      <c r="K24" s="35"/>
      <c r="L24" s="43"/>
    </row>
    <row r="25" spans="1:12" x14ac:dyDescent="0.25">
      <c r="A25" s="44" t="s">
        <v>57</v>
      </c>
      <c r="B25" s="45" t="s">
        <v>58</v>
      </c>
      <c r="C25" s="46" t="s">
        <v>20</v>
      </c>
      <c r="D25" s="46" t="s">
        <v>20</v>
      </c>
      <c r="E25" s="46" t="s">
        <v>20</v>
      </c>
      <c r="F25" s="46" t="s">
        <v>20</v>
      </c>
      <c r="G25" s="46" t="s">
        <v>20</v>
      </c>
      <c r="H25" s="46" t="s">
        <v>20</v>
      </c>
      <c r="I25" s="46" t="s">
        <v>20</v>
      </c>
      <c r="J25" s="46" t="s">
        <v>20</v>
      </c>
      <c r="K25" s="47"/>
      <c r="L25" s="43"/>
    </row>
    <row r="26" spans="1:12" x14ac:dyDescent="0.25">
      <c r="A26" s="44" t="s">
        <v>59</v>
      </c>
      <c r="B26" s="48" t="s">
        <v>60</v>
      </c>
      <c r="C26" s="46" t="s">
        <v>20</v>
      </c>
      <c r="D26" s="46" t="s">
        <v>20</v>
      </c>
      <c r="E26" s="46" t="s">
        <v>20</v>
      </c>
      <c r="F26" s="46" t="s">
        <v>20</v>
      </c>
      <c r="G26" s="46" t="s">
        <v>20</v>
      </c>
      <c r="H26" s="46" t="s">
        <v>20</v>
      </c>
      <c r="I26" s="46" t="s">
        <v>20</v>
      </c>
      <c r="J26" s="46" t="s">
        <v>20</v>
      </c>
      <c r="K26" s="47"/>
      <c r="L26" s="43"/>
    </row>
    <row r="27" spans="1:12" x14ac:dyDescent="0.25">
      <c r="A27" s="44" t="s">
        <v>61</v>
      </c>
      <c r="B27" s="49" t="s">
        <v>62</v>
      </c>
      <c r="C27" s="46" t="s">
        <v>63</v>
      </c>
      <c r="D27" s="50"/>
      <c r="E27" s="50"/>
      <c r="F27" s="50"/>
      <c r="G27" s="50"/>
      <c r="H27" s="50"/>
      <c r="I27" s="50"/>
      <c r="J27" s="50"/>
      <c r="K27" s="47"/>
      <c r="L27" s="43"/>
    </row>
    <row r="28" spans="1:12" x14ac:dyDescent="0.25">
      <c r="A28" s="44" t="s">
        <v>64</v>
      </c>
      <c r="B28" s="49" t="s">
        <v>65</v>
      </c>
      <c r="C28" s="46" t="s">
        <v>63</v>
      </c>
      <c r="D28" s="50"/>
      <c r="E28" s="50"/>
      <c r="F28" s="50"/>
      <c r="G28" s="50"/>
      <c r="H28" s="50"/>
      <c r="I28" s="50"/>
      <c r="J28" s="50"/>
      <c r="K28" s="47"/>
      <c r="L28" s="43"/>
    </row>
    <row r="29" spans="1:12" x14ac:dyDescent="0.25">
      <c r="A29" s="44" t="s">
        <v>66</v>
      </c>
      <c r="B29" s="48" t="s">
        <v>67</v>
      </c>
      <c r="C29" s="46" t="s">
        <v>20</v>
      </c>
      <c r="D29" s="46" t="s">
        <v>20</v>
      </c>
      <c r="E29" s="46" t="s">
        <v>20</v>
      </c>
      <c r="F29" s="46" t="s">
        <v>20</v>
      </c>
      <c r="G29" s="46" t="s">
        <v>20</v>
      </c>
      <c r="H29" s="46" t="s">
        <v>20</v>
      </c>
      <c r="I29" s="46" t="s">
        <v>20</v>
      </c>
      <c r="J29" s="46" t="s">
        <v>20</v>
      </c>
      <c r="K29" s="47"/>
      <c r="L29" s="43"/>
    </row>
    <row r="30" spans="1:12" x14ac:dyDescent="0.25">
      <c r="A30" s="44" t="s">
        <v>68</v>
      </c>
      <c r="B30" s="49" t="s">
        <v>62</v>
      </c>
      <c r="C30" s="46" t="s">
        <v>69</v>
      </c>
      <c r="D30" s="50"/>
      <c r="E30" s="50"/>
      <c r="F30" s="50"/>
      <c r="G30" s="50"/>
      <c r="H30" s="50"/>
      <c r="I30" s="50"/>
      <c r="J30" s="50"/>
      <c r="K30" s="47"/>
      <c r="L30" s="43"/>
    </row>
    <row r="31" spans="1:12" x14ac:dyDescent="0.25">
      <c r="A31" s="44" t="s">
        <v>70</v>
      </c>
      <c r="B31" s="49" t="s">
        <v>65</v>
      </c>
      <c r="C31" s="46" t="s">
        <v>69</v>
      </c>
      <c r="D31" s="50"/>
      <c r="E31" s="50"/>
      <c r="F31" s="50"/>
      <c r="G31" s="50"/>
      <c r="H31" s="50"/>
      <c r="I31" s="50"/>
      <c r="J31" s="50"/>
      <c r="K31" s="47"/>
      <c r="L31" s="43"/>
    </row>
    <row r="32" spans="1:12" ht="22.5" x14ac:dyDescent="0.25">
      <c r="A32" s="44" t="s">
        <v>71</v>
      </c>
      <c r="B32" s="48" t="s">
        <v>72</v>
      </c>
      <c r="C32" s="46" t="s">
        <v>20</v>
      </c>
      <c r="D32" s="46" t="s">
        <v>20</v>
      </c>
      <c r="E32" s="46" t="s">
        <v>20</v>
      </c>
      <c r="F32" s="46" t="s">
        <v>20</v>
      </c>
      <c r="G32" s="46" t="s">
        <v>20</v>
      </c>
      <c r="H32" s="46" t="s">
        <v>20</v>
      </c>
      <c r="I32" s="46" t="s">
        <v>20</v>
      </c>
      <c r="J32" s="46" t="s">
        <v>20</v>
      </c>
      <c r="K32" s="47"/>
      <c r="L32" s="43"/>
    </row>
    <row r="33" spans="1:12" x14ac:dyDescent="0.25">
      <c r="A33" s="44" t="s">
        <v>73</v>
      </c>
      <c r="B33" s="49" t="s">
        <v>62</v>
      </c>
      <c r="C33" s="46" t="s">
        <v>74</v>
      </c>
      <c r="D33" s="50"/>
      <c r="E33" s="50"/>
      <c r="F33" s="50"/>
      <c r="G33" s="50"/>
      <c r="H33" s="50"/>
      <c r="I33" s="50"/>
      <c r="J33" s="50"/>
      <c r="K33" s="47"/>
      <c r="L33" s="43"/>
    </row>
    <row r="34" spans="1:12" x14ac:dyDescent="0.25">
      <c r="A34" s="44" t="s">
        <v>75</v>
      </c>
      <c r="B34" s="49" t="s">
        <v>65</v>
      </c>
      <c r="C34" s="46" t="s">
        <v>74</v>
      </c>
      <c r="D34" s="50"/>
      <c r="E34" s="50"/>
      <c r="F34" s="50"/>
      <c r="G34" s="50"/>
      <c r="H34" s="50"/>
      <c r="I34" s="50"/>
      <c r="J34" s="50"/>
      <c r="K34" s="47"/>
      <c r="L34" s="43"/>
    </row>
    <row r="35" spans="1:12" x14ac:dyDescent="0.25">
      <c r="A35" s="44" t="s">
        <v>76</v>
      </c>
      <c r="B35" s="48" t="s">
        <v>77</v>
      </c>
      <c r="C35" s="46" t="s">
        <v>20</v>
      </c>
      <c r="D35" s="46" t="s">
        <v>20</v>
      </c>
      <c r="E35" s="46" t="s">
        <v>20</v>
      </c>
      <c r="F35" s="46" t="s">
        <v>20</v>
      </c>
      <c r="G35" s="46" t="s">
        <v>20</v>
      </c>
      <c r="H35" s="46" t="s">
        <v>20</v>
      </c>
      <c r="I35" s="46" t="s">
        <v>20</v>
      </c>
      <c r="J35" s="46" t="s">
        <v>20</v>
      </c>
      <c r="K35" s="47"/>
      <c r="L35" s="43"/>
    </row>
    <row r="36" spans="1:12" x14ac:dyDescent="0.25">
      <c r="A36" s="44" t="s">
        <v>78</v>
      </c>
      <c r="B36" s="49" t="s">
        <v>62</v>
      </c>
      <c r="C36" s="46" t="s">
        <v>79</v>
      </c>
      <c r="D36" s="50"/>
      <c r="E36" s="50"/>
      <c r="F36" s="50"/>
      <c r="G36" s="50"/>
      <c r="H36" s="50"/>
      <c r="I36" s="50"/>
      <c r="J36" s="50"/>
      <c r="K36" s="47"/>
      <c r="L36" s="43"/>
    </row>
    <row r="37" spans="1:12" x14ac:dyDescent="0.25">
      <c r="A37" s="44" t="s">
        <v>80</v>
      </c>
      <c r="B37" s="49" t="s">
        <v>65</v>
      </c>
      <c r="C37" s="46" t="s">
        <v>79</v>
      </c>
      <c r="D37" s="50"/>
      <c r="E37" s="50"/>
      <c r="F37" s="50"/>
      <c r="G37" s="50"/>
      <c r="H37" s="50"/>
      <c r="I37" s="50"/>
      <c r="J37" s="50"/>
      <c r="K37" s="47"/>
      <c r="L37" s="43"/>
    </row>
    <row r="38" spans="1:12" ht="22.5" x14ac:dyDescent="0.25">
      <c r="A38" s="44" t="s">
        <v>81</v>
      </c>
      <c r="B38" s="48" t="s">
        <v>82</v>
      </c>
      <c r="C38" s="46" t="s">
        <v>20</v>
      </c>
      <c r="D38" s="46" t="s">
        <v>20</v>
      </c>
      <c r="E38" s="46" t="s">
        <v>20</v>
      </c>
      <c r="F38" s="46" t="s">
        <v>20</v>
      </c>
      <c r="G38" s="46" t="s">
        <v>20</v>
      </c>
      <c r="H38" s="46" t="s">
        <v>20</v>
      </c>
      <c r="I38" s="46" t="s">
        <v>20</v>
      </c>
      <c r="J38" s="46" t="s">
        <v>20</v>
      </c>
      <c r="K38" s="47"/>
      <c r="L38" s="43"/>
    </row>
    <row r="39" spans="1:12" x14ac:dyDescent="0.25">
      <c r="A39" s="44" t="s">
        <v>83</v>
      </c>
      <c r="B39" s="49" t="s">
        <v>62</v>
      </c>
      <c r="C39" s="46" t="s">
        <v>79</v>
      </c>
      <c r="D39" s="50"/>
      <c r="E39" s="50"/>
      <c r="F39" s="50"/>
      <c r="G39" s="50"/>
      <c r="H39" s="50"/>
      <c r="I39" s="50"/>
      <c r="J39" s="50"/>
      <c r="K39" s="47"/>
      <c r="L39" s="43"/>
    </row>
    <row r="40" spans="1:12" x14ac:dyDescent="0.25">
      <c r="A40" s="44" t="s">
        <v>84</v>
      </c>
      <c r="B40" s="49" t="s">
        <v>65</v>
      </c>
      <c r="C40" s="46" t="s">
        <v>79</v>
      </c>
      <c r="D40" s="50"/>
      <c r="E40" s="50"/>
      <c r="F40" s="50"/>
      <c r="G40" s="50"/>
      <c r="H40" s="50"/>
      <c r="I40" s="50"/>
      <c r="J40" s="50"/>
      <c r="K40" s="47"/>
      <c r="L40" s="43"/>
    </row>
    <row r="41" spans="1:12" ht="22.5" x14ac:dyDescent="0.25">
      <c r="A41" s="44" t="s">
        <v>85</v>
      </c>
      <c r="B41" s="48" t="s">
        <v>86</v>
      </c>
      <c r="C41" s="46" t="s">
        <v>20</v>
      </c>
      <c r="D41" s="46" t="s">
        <v>20</v>
      </c>
      <c r="E41" s="46" t="s">
        <v>20</v>
      </c>
      <c r="F41" s="46" t="s">
        <v>20</v>
      </c>
      <c r="G41" s="46" t="s">
        <v>20</v>
      </c>
      <c r="H41" s="46" t="s">
        <v>20</v>
      </c>
      <c r="I41" s="46" t="s">
        <v>20</v>
      </c>
      <c r="J41" s="46" t="s">
        <v>20</v>
      </c>
      <c r="K41" s="47"/>
      <c r="L41" s="43"/>
    </row>
    <row r="42" spans="1:12" x14ac:dyDescent="0.25">
      <c r="A42" s="44" t="s">
        <v>87</v>
      </c>
      <c r="B42" s="49" t="s">
        <v>62</v>
      </c>
      <c r="C42" s="46" t="s">
        <v>88</v>
      </c>
      <c r="D42" s="50"/>
      <c r="E42" s="50"/>
      <c r="F42" s="50"/>
      <c r="G42" s="50"/>
      <c r="H42" s="50"/>
      <c r="I42" s="50"/>
      <c r="J42" s="50"/>
      <c r="K42" s="47"/>
      <c r="L42" s="43"/>
    </row>
    <row r="43" spans="1:12" x14ac:dyDescent="0.25">
      <c r="A43" s="44" t="s">
        <v>89</v>
      </c>
      <c r="B43" s="49" t="s">
        <v>65</v>
      </c>
      <c r="C43" s="46" t="s">
        <v>88</v>
      </c>
      <c r="D43" s="50"/>
      <c r="E43" s="50"/>
      <c r="F43" s="50"/>
      <c r="G43" s="50"/>
      <c r="H43" s="50"/>
      <c r="I43" s="50"/>
      <c r="J43" s="50"/>
      <c r="K43" s="47"/>
      <c r="L43" s="43"/>
    </row>
    <row r="44" spans="1:12" x14ac:dyDescent="0.25">
      <c r="A44" s="44" t="s">
        <v>90</v>
      </c>
      <c r="B44" s="48" t="s">
        <v>91</v>
      </c>
      <c r="C44" s="46" t="s">
        <v>20</v>
      </c>
      <c r="D44" s="46" t="s">
        <v>20</v>
      </c>
      <c r="E44" s="46" t="s">
        <v>20</v>
      </c>
      <c r="F44" s="46" t="s">
        <v>20</v>
      </c>
      <c r="G44" s="46" t="s">
        <v>20</v>
      </c>
      <c r="H44" s="46" t="s">
        <v>20</v>
      </c>
      <c r="I44" s="46" t="s">
        <v>20</v>
      </c>
      <c r="J44" s="46" t="s">
        <v>20</v>
      </c>
      <c r="K44" s="47"/>
      <c r="L44" s="43"/>
    </row>
    <row r="45" spans="1:12" x14ac:dyDescent="0.25">
      <c r="A45" s="44" t="s">
        <v>92</v>
      </c>
      <c r="B45" s="49" t="s">
        <v>62</v>
      </c>
      <c r="C45" s="46" t="s">
        <v>93</v>
      </c>
      <c r="D45" s="50"/>
      <c r="E45" s="50"/>
      <c r="F45" s="50"/>
      <c r="G45" s="50"/>
      <c r="H45" s="50"/>
      <c r="I45" s="50"/>
      <c r="J45" s="50"/>
      <c r="K45" s="47"/>
      <c r="L45" s="43"/>
    </row>
    <row r="46" spans="1:12" x14ac:dyDescent="0.25">
      <c r="A46" s="44" t="s">
        <v>94</v>
      </c>
      <c r="B46" s="49" t="s">
        <v>65</v>
      </c>
      <c r="C46" s="46" t="s">
        <v>93</v>
      </c>
      <c r="D46" s="50"/>
      <c r="E46" s="50"/>
      <c r="F46" s="50"/>
      <c r="G46" s="50"/>
      <c r="H46" s="50"/>
      <c r="I46" s="50"/>
      <c r="J46" s="50"/>
      <c r="K46" s="47"/>
      <c r="L46" s="43"/>
    </row>
    <row r="47" spans="1:12" x14ac:dyDescent="0.25">
      <c r="A47" s="44" t="s">
        <v>95</v>
      </c>
      <c r="B47" s="48" t="s">
        <v>96</v>
      </c>
      <c r="C47" s="46" t="s">
        <v>20</v>
      </c>
      <c r="D47" s="46" t="s">
        <v>20</v>
      </c>
      <c r="E47" s="46" t="s">
        <v>20</v>
      </c>
      <c r="F47" s="46" t="s">
        <v>20</v>
      </c>
      <c r="G47" s="46" t="s">
        <v>20</v>
      </c>
      <c r="H47" s="46" t="s">
        <v>20</v>
      </c>
      <c r="I47" s="46" t="s">
        <v>20</v>
      </c>
      <c r="J47" s="46" t="s">
        <v>20</v>
      </c>
      <c r="K47" s="47"/>
      <c r="L47" s="43"/>
    </row>
    <row r="48" spans="1:12" x14ac:dyDescent="0.25">
      <c r="A48" s="44" t="s">
        <v>97</v>
      </c>
      <c r="B48" s="49" t="s">
        <v>62</v>
      </c>
      <c r="C48" s="46" t="s">
        <v>98</v>
      </c>
      <c r="D48" s="50">
        <v>0.32800000000000001</v>
      </c>
      <c r="E48" s="50">
        <v>0.32800000000000001</v>
      </c>
      <c r="F48" s="50">
        <v>0.32800000000000001</v>
      </c>
      <c r="G48" s="50">
        <v>0.32800000000000001</v>
      </c>
      <c r="H48" s="50">
        <v>0.32800000000000001</v>
      </c>
      <c r="I48" s="50">
        <v>0.32800000000000001</v>
      </c>
      <c r="J48" s="50">
        <v>0.32800000000000001</v>
      </c>
      <c r="K48" s="47"/>
      <c r="L48" s="43"/>
    </row>
    <row r="49" spans="1:12" x14ac:dyDescent="0.25">
      <c r="A49" s="44" t="s">
        <v>99</v>
      </c>
      <c r="B49" s="49" t="s">
        <v>65</v>
      </c>
      <c r="C49" s="46" t="s">
        <v>98</v>
      </c>
      <c r="D49" s="50">
        <v>0.42899999999999999</v>
      </c>
      <c r="E49" s="50">
        <v>0.42899999999999999</v>
      </c>
      <c r="F49" s="50">
        <v>0.42899999999999999</v>
      </c>
      <c r="G49" s="50">
        <v>0.42899999999999999</v>
      </c>
      <c r="H49" s="50">
        <v>0.42899999999999999</v>
      </c>
      <c r="I49" s="50">
        <v>0.42899999999999999</v>
      </c>
      <c r="J49" s="50">
        <v>0.42899999999999999</v>
      </c>
      <c r="K49" s="47"/>
      <c r="L49" s="43"/>
    </row>
    <row r="50" spans="1:12" x14ac:dyDescent="0.25">
      <c r="A50" s="44" t="s">
        <v>100</v>
      </c>
      <c r="B50" s="48" t="s">
        <v>101</v>
      </c>
      <c r="C50" s="46" t="s">
        <v>20</v>
      </c>
      <c r="D50" s="46" t="s">
        <v>20</v>
      </c>
      <c r="E50" s="46" t="s">
        <v>20</v>
      </c>
      <c r="F50" s="46" t="s">
        <v>20</v>
      </c>
      <c r="G50" s="46" t="s">
        <v>20</v>
      </c>
      <c r="H50" s="46" t="s">
        <v>20</v>
      </c>
      <c r="I50" s="46" t="s">
        <v>20</v>
      </c>
      <c r="J50" s="46" t="s">
        <v>20</v>
      </c>
      <c r="K50" s="47"/>
      <c r="L50" s="43"/>
    </row>
    <row r="51" spans="1:12" x14ac:dyDescent="0.25">
      <c r="A51" s="44" t="s">
        <v>102</v>
      </c>
      <c r="B51" s="49" t="s">
        <v>62</v>
      </c>
      <c r="C51" s="46" t="s">
        <v>103</v>
      </c>
      <c r="D51" s="50">
        <v>5.7469999999999999</v>
      </c>
      <c r="E51" s="50">
        <v>5.7469999999999999</v>
      </c>
      <c r="F51" s="50">
        <v>5.7469999999999999</v>
      </c>
      <c r="G51" s="50">
        <v>5.7469999999999999</v>
      </c>
      <c r="H51" s="50">
        <v>5.7469999999999999</v>
      </c>
      <c r="I51" s="50">
        <v>5.7469999999999999</v>
      </c>
      <c r="J51" s="50">
        <v>5.7469999999999999</v>
      </c>
      <c r="K51" s="47"/>
      <c r="L51" s="43"/>
    </row>
    <row r="52" spans="1:12" x14ac:dyDescent="0.25">
      <c r="A52" s="44" t="s">
        <v>104</v>
      </c>
      <c r="B52" s="49" t="s">
        <v>65</v>
      </c>
      <c r="C52" s="46" t="s">
        <v>103</v>
      </c>
      <c r="D52" s="50">
        <v>6.27</v>
      </c>
      <c r="E52" s="50">
        <v>6.27</v>
      </c>
      <c r="F52" s="50">
        <v>6.27</v>
      </c>
      <c r="G52" s="50">
        <v>6.27</v>
      </c>
      <c r="H52" s="50">
        <v>6.27</v>
      </c>
      <c r="I52" s="50">
        <v>6.27</v>
      </c>
      <c r="J52" s="50">
        <v>6.27</v>
      </c>
      <c r="K52" s="47"/>
      <c r="L52" s="43"/>
    </row>
    <row r="53" spans="1:12" x14ac:dyDescent="0.25">
      <c r="A53" s="44" t="s">
        <v>105</v>
      </c>
      <c r="B53" s="48" t="s">
        <v>106</v>
      </c>
      <c r="C53" s="46" t="s">
        <v>20</v>
      </c>
      <c r="D53" s="46" t="s">
        <v>20</v>
      </c>
      <c r="E53" s="46" t="s">
        <v>20</v>
      </c>
      <c r="F53" s="46" t="s">
        <v>20</v>
      </c>
      <c r="G53" s="46" t="s">
        <v>20</v>
      </c>
      <c r="H53" s="46" t="s">
        <v>20</v>
      </c>
      <c r="I53" s="46" t="s">
        <v>20</v>
      </c>
      <c r="J53" s="46" t="s">
        <v>20</v>
      </c>
      <c r="K53" s="47"/>
      <c r="L53" s="43"/>
    </row>
    <row r="54" spans="1:12" ht="22.5" x14ac:dyDescent="0.25">
      <c r="A54" s="44" t="s">
        <v>107</v>
      </c>
      <c r="B54" s="49" t="s">
        <v>62</v>
      </c>
      <c r="C54" s="46" t="s">
        <v>108</v>
      </c>
      <c r="D54" s="50"/>
      <c r="E54" s="50"/>
      <c r="F54" s="50"/>
      <c r="G54" s="50"/>
      <c r="H54" s="50"/>
      <c r="I54" s="50"/>
      <c r="J54" s="50"/>
      <c r="K54" s="47"/>
      <c r="L54" s="43"/>
    </row>
    <row r="55" spans="1:12" ht="22.5" x14ac:dyDescent="0.25">
      <c r="A55" s="44" t="s">
        <v>109</v>
      </c>
      <c r="B55" s="49" t="s">
        <v>65</v>
      </c>
      <c r="C55" s="46" t="s">
        <v>108</v>
      </c>
      <c r="D55" s="50"/>
      <c r="E55" s="50"/>
      <c r="F55" s="50"/>
      <c r="G55" s="50"/>
      <c r="H55" s="50"/>
      <c r="I55" s="50"/>
      <c r="J55" s="50"/>
      <c r="K55" s="47"/>
      <c r="L55" s="43"/>
    </row>
    <row r="56" spans="1:12" hidden="1" x14ac:dyDescent="0.25">
      <c r="A56" s="44" t="e">
        <f>#REF!</f>
        <v>#REF!</v>
      </c>
      <c r="B56" s="51"/>
      <c r="C56" s="52"/>
      <c r="D56" s="46" t="s">
        <v>20</v>
      </c>
      <c r="E56" s="46" t="s">
        <v>20</v>
      </c>
      <c r="F56" s="46" t="s">
        <v>20</v>
      </c>
      <c r="G56" s="46" t="s">
        <v>20</v>
      </c>
      <c r="H56" s="46" t="s">
        <v>20</v>
      </c>
      <c r="I56" s="46" t="s">
        <v>20</v>
      </c>
      <c r="J56" s="46" t="s">
        <v>20</v>
      </c>
      <c r="K56" s="47"/>
      <c r="L56" s="43"/>
    </row>
    <row r="57" spans="1:12" hidden="1" x14ac:dyDescent="0.25">
      <c r="A57" s="53" t="e">
        <f>#REF!&amp;".1"</f>
        <v>#REF!</v>
      </c>
      <c r="B57" s="49" t="s">
        <v>62</v>
      </c>
      <c r="C57" s="53" t="str">
        <f>IF(C56="","x",C56)</f>
        <v>x</v>
      </c>
      <c r="D57" s="50"/>
      <c r="E57" s="50"/>
      <c r="F57" s="50"/>
      <c r="G57" s="50"/>
      <c r="H57" s="50"/>
      <c r="I57" s="50"/>
      <c r="J57" s="50"/>
      <c r="K57" s="47"/>
      <c r="L57" s="43"/>
    </row>
    <row r="58" spans="1:12" hidden="1" x14ac:dyDescent="0.25">
      <c r="A58" s="53" t="e">
        <f>#REF!&amp;".2"</f>
        <v>#REF!</v>
      </c>
      <c r="B58" s="49" t="s">
        <v>65</v>
      </c>
      <c r="C58" s="53" t="str">
        <f>IF(C56="","x",C56)</f>
        <v>x</v>
      </c>
      <c r="D58" s="50"/>
      <c r="E58" s="50"/>
      <c r="F58" s="50"/>
      <c r="G58" s="50"/>
      <c r="H58" s="50"/>
      <c r="I58" s="50"/>
      <c r="J58" s="50"/>
      <c r="K58" s="47"/>
      <c r="L58" s="43"/>
    </row>
    <row r="59" spans="1:12" hidden="1" x14ac:dyDescent="0.25">
      <c r="A59" s="54"/>
      <c r="B59" s="55" t="s">
        <v>110</v>
      </c>
      <c r="C59" s="55"/>
      <c r="D59" s="56"/>
      <c r="E59" s="56"/>
      <c r="F59" s="56"/>
      <c r="G59" s="56"/>
      <c r="H59" s="56"/>
      <c r="I59" s="56"/>
      <c r="J59" s="56"/>
      <c r="K59" s="35"/>
      <c r="L59" s="43"/>
    </row>
    <row r="60" spans="1:12" ht="22.5" x14ac:dyDescent="0.25">
      <c r="A60" s="14" t="s">
        <v>111</v>
      </c>
      <c r="B60" s="15" t="s">
        <v>112</v>
      </c>
      <c r="C60" s="16" t="s">
        <v>20</v>
      </c>
      <c r="D60" s="16" t="s">
        <v>20</v>
      </c>
      <c r="E60" s="16" t="s">
        <v>20</v>
      </c>
      <c r="F60" s="16" t="s">
        <v>20</v>
      </c>
      <c r="G60" s="16" t="s">
        <v>20</v>
      </c>
      <c r="H60" s="16" t="s">
        <v>20</v>
      </c>
      <c r="I60" s="16" t="s">
        <v>20</v>
      </c>
      <c r="J60" s="16" t="s">
        <v>20</v>
      </c>
      <c r="K60" s="57"/>
      <c r="L60" s="43"/>
    </row>
    <row r="61" spans="1:12" ht="22.5" x14ac:dyDescent="0.25">
      <c r="A61" s="14" t="s">
        <v>127</v>
      </c>
      <c r="B61" s="20" t="s">
        <v>113</v>
      </c>
      <c r="C61" s="16" t="s">
        <v>50</v>
      </c>
      <c r="D61" s="22">
        <f t="shared" ref="D61:J61" ca="1" si="4">SUM(D62:D65)</f>
        <v>88263</v>
      </c>
      <c r="E61" s="22">
        <f t="shared" ca="1" si="4"/>
        <v>0</v>
      </c>
      <c r="F61" s="22">
        <f t="shared" ca="1" si="4"/>
        <v>71704</v>
      </c>
      <c r="G61" s="22">
        <f t="shared" ca="1" si="4"/>
        <v>15203</v>
      </c>
      <c r="H61" s="22">
        <f t="shared" ca="1" si="4"/>
        <v>483</v>
      </c>
      <c r="I61" s="22">
        <f t="shared" ca="1" si="4"/>
        <v>1.8240000000000001</v>
      </c>
      <c r="J61" s="22">
        <f t="shared" ca="1" si="4"/>
        <v>872</v>
      </c>
      <c r="K61" s="57"/>
      <c r="L61" s="43"/>
    </row>
    <row r="62" spans="1:12" x14ac:dyDescent="0.25">
      <c r="A62" s="39" t="s">
        <v>128</v>
      </c>
      <c r="B62" s="58" t="s">
        <v>114</v>
      </c>
      <c r="C62" s="16" t="s">
        <v>50</v>
      </c>
      <c r="D62" s="22">
        <f t="shared" ref="D62:J65" ca="1" si="5">SUMIF($G$69:$G$84,$G62,D$69:D$84)</f>
        <v>30779</v>
      </c>
      <c r="E62" s="22">
        <f t="shared" ca="1" si="5"/>
        <v>0</v>
      </c>
      <c r="F62" s="22">
        <f t="shared" ca="1" si="5"/>
        <v>21315</v>
      </c>
      <c r="G62" s="22">
        <f t="shared" ca="1" si="5"/>
        <v>9429</v>
      </c>
      <c r="H62" s="22">
        <f t="shared" ca="1" si="5"/>
        <v>0</v>
      </c>
      <c r="I62" s="22">
        <f t="shared" ca="1" si="5"/>
        <v>0</v>
      </c>
      <c r="J62" s="22">
        <f t="shared" ca="1" si="5"/>
        <v>35</v>
      </c>
      <c r="K62" s="57"/>
      <c r="L62" s="43"/>
    </row>
    <row r="63" spans="1:12" x14ac:dyDescent="0.25">
      <c r="A63" s="39" t="s">
        <v>129</v>
      </c>
      <c r="B63" s="58" t="s">
        <v>115</v>
      </c>
      <c r="C63" s="16" t="s">
        <v>50</v>
      </c>
      <c r="D63" s="22">
        <f t="shared" ca="1" si="5"/>
        <v>8014</v>
      </c>
      <c r="E63" s="22">
        <f t="shared" ca="1" si="5"/>
        <v>0</v>
      </c>
      <c r="F63" s="22">
        <f t="shared" ca="1" si="5"/>
        <v>7081</v>
      </c>
      <c r="G63" s="22">
        <f t="shared" ca="1" si="5"/>
        <v>618</v>
      </c>
      <c r="H63" s="22">
        <f t="shared" ca="1" si="5"/>
        <v>299</v>
      </c>
      <c r="I63" s="22">
        <f t="shared" ca="1" si="5"/>
        <v>1.8240000000000001</v>
      </c>
      <c r="J63" s="22">
        <f t="shared" ca="1" si="5"/>
        <v>14</v>
      </c>
      <c r="K63" s="57"/>
      <c r="L63" s="43"/>
    </row>
    <row r="64" spans="1:12" x14ac:dyDescent="0.25">
      <c r="A64" s="39" t="s">
        <v>130</v>
      </c>
      <c r="B64" s="58" t="s">
        <v>116</v>
      </c>
      <c r="C64" s="16" t="s">
        <v>50</v>
      </c>
      <c r="D64" s="22">
        <f t="shared" ca="1" si="5"/>
        <v>6542</v>
      </c>
      <c r="E64" s="22">
        <f t="shared" ca="1" si="5"/>
        <v>0</v>
      </c>
      <c r="F64" s="22">
        <f t="shared" ca="1" si="5"/>
        <v>6005</v>
      </c>
      <c r="G64" s="22">
        <f t="shared" ca="1" si="5"/>
        <v>346</v>
      </c>
      <c r="H64" s="22">
        <f t="shared" ca="1" si="5"/>
        <v>184</v>
      </c>
      <c r="I64" s="22">
        <f t="shared" ca="1" si="5"/>
        <v>0</v>
      </c>
      <c r="J64" s="22">
        <f t="shared" ca="1" si="5"/>
        <v>8</v>
      </c>
      <c r="K64" s="57"/>
      <c r="L64" s="43"/>
    </row>
    <row r="65" spans="1:12" x14ac:dyDescent="0.25">
      <c r="A65" s="39" t="s">
        <v>131</v>
      </c>
      <c r="B65" s="58" t="s">
        <v>117</v>
      </c>
      <c r="C65" s="16" t="s">
        <v>50</v>
      </c>
      <c r="D65" s="22">
        <f t="shared" ca="1" si="5"/>
        <v>42928</v>
      </c>
      <c r="E65" s="22">
        <f t="shared" ca="1" si="5"/>
        <v>0</v>
      </c>
      <c r="F65" s="22">
        <f t="shared" ca="1" si="5"/>
        <v>37303</v>
      </c>
      <c r="G65" s="22">
        <f t="shared" ca="1" si="5"/>
        <v>4810</v>
      </c>
      <c r="H65" s="22">
        <f t="shared" ca="1" si="5"/>
        <v>0</v>
      </c>
      <c r="I65" s="22">
        <f t="shared" ca="1" si="5"/>
        <v>0</v>
      </c>
      <c r="J65" s="22">
        <f t="shared" ca="1" si="5"/>
        <v>815</v>
      </c>
      <c r="K65" s="57"/>
      <c r="L65" s="43"/>
    </row>
    <row r="66" spans="1:12" hidden="1" x14ac:dyDescent="0.25">
      <c r="A66" s="14" t="e">
        <f>#REF!</f>
        <v>#REF!</v>
      </c>
      <c r="B66" s="59"/>
      <c r="C66" s="16" t="s">
        <v>50</v>
      </c>
      <c r="D66" s="22">
        <f t="shared" ref="D66:J66" si="6">SUM(D67:D70)</f>
        <v>0</v>
      </c>
      <c r="E66" s="22">
        <f t="shared" si="6"/>
        <v>0</v>
      </c>
      <c r="F66" s="22">
        <f t="shared" si="6"/>
        <v>0</v>
      </c>
      <c r="G66" s="22">
        <f t="shared" si="6"/>
        <v>0</v>
      </c>
      <c r="H66" s="22">
        <f t="shared" si="6"/>
        <v>0</v>
      </c>
      <c r="I66" s="22">
        <f t="shared" si="6"/>
        <v>0</v>
      </c>
      <c r="J66" s="22">
        <f t="shared" si="6"/>
        <v>0</v>
      </c>
      <c r="K66" s="57">
        <f>B66</f>
        <v>0</v>
      </c>
      <c r="L66" s="43"/>
    </row>
    <row r="67" spans="1:12" hidden="1" x14ac:dyDescent="0.25">
      <c r="A67" s="39" t="e">
        <f>#REF!&amp;".1"</f>
        <v>#REF!</v>
      </c>
      <c r="B67" s="58" t="s">
        <v>114</v>
      </c>
      <c r="C67" s="16" t="s">
        <v>50</v>
      </c>
      <c r="D67" s="29"/>
      <c r="E67" s="29"/>
      <c r="F67" s="29"/>
      <c r="G67" s="29"/>
      <c r="H67" s="29"/>
      <c r="I67" s="29"/>
      <c r="J67" s="29"/>
      <c r="K67" s="57"/>
      <c r="L67" s="43"/>
    </row>
    <row r="68" spans="1:12" hidden="1" x14ac:dyDescent="0.25">
      <c r="A68" s="39" t="e">
        <f>#REF!&amp;".2"</f>
        <v>#REF!</v>
      </c>
      <c r="B68" s="58" t="s">
        <v>115</v>
      </c>
      <c r="C68" s="16" t="s">
        <v>50</v>
      </c>
      <c r="D68" s="29"/>
      <c r="E68" s="29"/>
      <c r="F68" s="29"/>
      <c r="G68" s="29"/>
      <c r="H68" s="29"/>
      <c r="I68" s="29"/>
      <c r="J68" s="29"/>
      <c r="K68" s="57"/>
      <c r="L68" s="43"/>
    </row>
    <row r="69" spans="1:12" hidden="1" x14ac:dyDescent="0.25">
      <c r="A69" s="39" t="e">
        <f>#REF!&amp;".3"</f>
        <v>#REF!</v>
      </c>
      <c r="B69" s="58" t="s">
        <v>116</v>
      </c>
      <c r="C69" s="16" t="s">
        <v>50</v>
      </c>
      <c r="D69" s="29"/>
      <c r="E69" s="29"/>
      <c r="F69" s="29"/>
      <c r="G69" s="29"/>
      <c r="H69" s="29"/>
      <c r="I69" s="29"/>
      <c r="J69" s="29"/>
      <c r="K69" s="57"/>
      <c r="L69" s="43"/>
    </row>
    <row r="70" spans="1:12" hidden="1" x14ac:dyDescent="0.25">
      <c r="A70" s="39" t="e">
        <f>#REF!&amp;".4"</f>
        <v>#REF!</v>
      </c>
      <c r="B70" s="58" t="s">
        <v>117</v>
      </c>
      <c r="C70" s="16" t="s">
        <v>50</v>
      </c>
      <c r="D70" s="29"/>
      <c r="E70" s="29"/>
      <c r="F70" s="29"/>
      <c r="G70" s="29"/>
      <c r="H70" s="29"/>
      <c r="I70" s="29"/>
      <c r="J70" s="29"/>
      <c r="K70" s="57"/>
      <c r="L70" s="43"/>
    </row>
    <row r="71" spans="1:12" ht="22.5" x14ac:dyDescent="0.25">
      <c r="A71" s="14" t="s">
        <v>126</v>
      </c>
      <c r="B71" s="59" t="s">
        <v>54</v>
      </c>
      <c r="C71" s="16" t="s">
        <v>50</v>
      </c>
      <c r="D71" s="22">
        <f t="shared" ref="D71:J71" si="7">SUM(D72:D75)</f>
        <v>20217</v>
      </c>
      <c r="E71" s="22">
        <f t="shared" si="7"/>
        <v>0</v>
      </c>
      <c r="F71" s="22">
        <f t="shared" si="7"/>
        <v>19345</v>
      </c>
      <c r="G71" s="22">
        <f t="shared" si="7"/>
        <v>0</v>
      </c>
      <c r="H71" s="22">
        <f t="shared" si="7"/>
        <v>0</v>
      </c>
      <c r="I71" s="22">
        <f t="shared" si="7"/>
        <v>0</v>
      </c>
      <c r="J71" s="22">
        <f t="shared" si="7"/>
        <v>872</v>
      </c>
      <c r="K71" s="60" t="str">
        <f>B71</f>
        <v>плата за подключение (технологическое присоединение)</v>
      </c>
      <c r="L71" s="61"/>
    </row>
    <row r="72" spans="1:12" x14ac:dyDescent="0.25">
      <c r="A72" s="39" t="s">
        <v>122</v>
      </c>
      <c r="B72" s="58" t="s">
        <v>114</v>
      </c>
      <c r="C72" s="16" t="s">
        <v>50</v>
      </c>
      <c r="D72" s="29">
        <v>11082</v>
      </c>
      <c r="E72" s="29"/>
      <c r="F72" s="29">
        <v>11047</v>
      </c>
      <c r="G72" s="29">
        <v>0</v>
      </c>
      <c r="H72" s="29">
        <v>0</v>
      </c>
      <c r="I72" s="29">
        <v>0</v>
      </c>
      <c r="J72" s="29">
        <v>35</v>
      </c>
      <c r="K72" s="57"/>
      <c r="L72" s="43"/>
    </row>
    <row r="73" spans="1:12" x14ac:dyDescent="0.25">
      <c r="A73" s="39" t="s">
        <v>123</v>
      </c>
      <c r="B73" s="58" t="s">
        <v>115</v>
      </c>
      <c r="C73" s="16" t="s">
        <v>50</v>
      </c>
      <c r="D73" s="29">
        <v>635</v>
      </c>
      <c r="E73" s="29"/>
      <c r="F73" s="29">
        <v>621</v>
      </c>
      <c r="G73" s="29">
        <v>0</v>
      </c>
      <c r="H73" s="29">
        <v>0</v>
      </c>
      <c r="I73" s="29">
        <v>0</v>
      </c>
      <c r="J73" s="29">
        <v>14</v>
      </c>
      <c r="K73" s="57"/>
      <c r="L73" s="43"/>
    </row>
    <row r="74" spans="1:12" x14ac:dyDescent="0.25">
      <c r="A74" s="39" t="s">
        <v>124</v>
      </c>
      <c r="B74" s="58" t="s">
        <v>116</v>
      </c>
      <c r="C74" s="16" t="s">
        <v>50</v>
      </c>
      <c r="D74" s="29">
        <v>8</v>
      </c>
      <c r="E74" s="29"/>
      <c r="F74" s="29">
        <v>0</v>
      </c>
      <c r="G74" s="29">
        <v>0</v>
      </c>
      <c r="H74" s="29">
        <v>0</v>
      </c>
      <c r="I74" s="29">
        <v>0</v>
      </c>
      <c r="J74" s="29">
        <v>8</v>
      </c>
      <c r="K74" s="57"/>
      <c r="L74" s="43"/>
    </row>
    <row r="75" spans="1:12" x14ac:dyDescent="0.25">
      <c r="A75" s="39" t="s">
        <v>125</v>
      </c>
      <c r="B75" s="58" t="s">
        <v>117</v>
      </c>
      <c r="C75" s="16" t="s">
        <v>50</v>
      </c>
      <c r="D75" s="29">
        <v>8492</v>
      </c>
      <c r="E75" s="29"/>
      <c r="F75" s="29">
        <v>7677</v>
      </c>
      <c r="G75" s="29">
        <v>0</v>
      </c>
      <c r="H75" s="29">
        <v>0</v>
      </c>
      <c r="I75" s="29">
        <v>0</v>
      </c>
      <c r="J75" s="29">
        <v>815</v>
      </c>
      <c r="K75" s="57"/>
      <c r="L75" s="43"/>
    </row>
    <row r="76" spans="1:12" x14ac:dyDescent="0.25">
      <c r="A76" s="14" t="s">
        <v>132</v>
      </c>
      <c r="B76" s="59" t="s">
        <v>55</v>
      </c>
      <c r="C76" s="16" t="s">
        <v>50</v>
      </c>
      <c r="D76" s="22">
        <f t="shared" ref="D76:J76" si="8">SUM(D77:D80)</f>
        <v>68046</v>
      </c>
      <c r="E76" s="22">
        <f t="shared" si="8"/>
        <v>0</v>
      </c>
      <c r="F76" s="22">
        <f t="shared" si="8"/>
        <v>52359</v>
      </c>
      <c r="G76" s="22">
        <f t="shared" si="8"/>
        <v>15203</v>
      </c>
      <c r="H76" s="22">
        <f t="shared" si="8"/>
        <v>483</v>
      </c>
      <c r="I76" s="22">
        <f t="shared" si="8"/>
        <v>1.8240000000000001</v>
      </c>
      <c r="J76" s="22">
        <f t="shared" si="8"/>
        <v>0</v>
      </c>
      <c r="K76" s="57" t="str">
        <f>B76</f>
        <v>прочие средства</v>
      </c>
      <c r="L76" s="43"/>
    </row>
    <row r="77" spans="1:12" x14ac:dyDescent="0.25">
      <c r="A77" s="39" t="s">
        <v>133</v>
      </c>
      <c r="B77" s="58" t="s">
        <v>114</v>
      </c>
      <c r="C77" s="16" t="s">
        <v>50</v>
      </c>
      <c r="D77" s="29">
        <v>19697</v>
      </c>
      <c r="E77" s="29"/>
      <c r="F77" s="29">
        <v>10268</v>
      </c>
      <c r="G77" s="29">
        <v>9429</v>
      </c>
      <c r="H77" s="29">
        <v>0</v>
      </c>
      <c r="I77" s="29">
        <v>0</v>
      </c>
      <c r="J77" s="29">
        <v>0</v>
      </c>
      <c r="K77" s="57"/>
      <c r="L77" s="43"/>
    </row>
    <row r="78" spans="1:12" x14ac:dyDescent="0.25">
      <c r="A78" s="39" t="s">
        <v>134</v>
      </c>
      <c r="B78" s="58" t="s">
        <v>115</v>
      </c>
      <c r="C78" s="16" t="s">
        <v>50</v>
      </c>
      <c r="D78" s="29">
        <v>7379</v>
      </c>
      <c r="E78" s="29"/>
      <c r="F78" s="29">
        <v>6460</v>
      </c>
      <c r="G78" s="29">
        <v>618</v>
      </c>
      <c r="H78" s="29">
        <v>299</v>
      </c>
      <c r="I78" s="29">
        <v>1.8240000000000001</v>
      </c>
      <c r="J78" s="29">
        <v>0</v>
      </c>
      <c r="K78" s="57"/>
      <c r="L78" s="43"/>
    </row>
    <row r="79" spans="1:12" x14ac:dyDescent="0.25">
      <c r="A79" s="39" t="s">
        <v>135</v>
      </c>
      <c r="B79" s="58" t="s">
        <v>116</v>
      </c>
      <c r="C79" s="16" t="s">
        <v>50</v>
      </c>
      <c r="D79" s="29">
        <v>6534</v>
      </c>
      <c r="E79" s="29"/>
      <c r="F79" s="29">
        <v>6005</v>
      </c>
      <c r="G79" s="29">
        <v>346</v>
      </c>
      <c r="H79" s="29">
        <v>184</v>
      </c>
      <c r="I79" s="29">
        <v>0</v>
      </c>
      <c r="J79" s="29">
        <v>0</v>
      </c>
      <c r="K79" s="57"/>
      <c r="L79" s="43"/>
    </row>
    <row r="80" spans="1:12" x14ac:dyDescent="0.25">
      <c r="A80" s="39" t="s">
        <v>136</v>
      </c>
      <c r="B80" s="58" t="s">
        <v>117</v>
      </c>
      <c r="C80" s="16" t="s">
        <v>50</v>
      </c>
      <c r="D80" s="29">
        <v>34436</v>
      </c>
      <c r="E80" s="29"/>
      <c r="F80" s="29">
        <v>29626</v>
      </c>
      <c r="G80" s="29">
        <v>4810</v>
      </c>
      <c r="H80" s="29">
        <v>0</v>
      </c>
      <c r="I80" s="29">
        <v>0</v>
      </c>
      <c r="J80" s="29">
        <v>0</v>
      </c>
      <c r="K80" s="57"/>
      <c r="L80" s="43"/>
    </row>
  </sheetData>
  <mergeCells count="5">
    <mergeCell ref="A2:D2"/>
    <mergeCell ref="A4:L4"/>
    <mergeCell ref="A5:A6"/>
    <mergeCell ref="B5:B6"/>
    <mergeCell ref="C5:C6"/>
  </mergeCells>
  <dataValidations count="8">
    <dataValidation type="decimal" allowBlank="1" showInputMessage="1" showErrorMessage="1" error="Введите значение от 0 до 100%" sqref="D39:J40 D36:J37">
      <formula1>0</formula1>
      <formula2>100</formula2>
    </dataValidation>
    <dataValidation type="decimal" allowBlank="1" showErrorMessage="1" errorTitle="Ошибка" error="Допускается ввод только неотрицательных чисел!" sqref="D48:J49 D54:J55 D18:J18 D27:J28 D33:J34 D30:J31 D21:J22 D57:J58 D67:J70 D45:J46 D42:J43 D51:J52 D72:J75 D77:J80">
      <formula1>0</formula1>
      <formula2>9.99999999999999E+23</formula2>
    </dataValidation>
    <dataValidation type="list" operator="lessThanOrEqual" allowBlank="1" showInputMessage="1" showErrorMessage="1" errorTitle="Ошибка" error="Выберите значение из списка!" prompt="Укажите источник финансирования" sqref="B71 B66 B21 B76">
      <formula1>source_of_funding</formula1>
    </dataValidation>
    <dataValidation type="whole" allowBlank="1" showInputMessage="1" showErrorMessage="1" errorTitle="Ошибка" error="Введите год с 2000 по 2030!" prompt="Укажите год реализации инвестиционной программы/мероприятия" sqref="B20 B17">
      <formula1>2000</formula1>
      <formula2>2030</formula2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D11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D9:D10 D14:J15"/>
    <dataValidation type="textLength" operator="lessThanOrEqual" allowBlank="1" showInputMessage="1" showErrorMessage="1" errorTitle="Ошибка" error="Допускается ввод не более 900 символов!" sqref="B56:C56 D12:D13 D8:J8">
      <formula1>900</formula1>
    </dataValidation>
    <dataValidation type="list" operator="lessThanOrEqual" allowBlank="1" showInputMessage="1" showErrorMessage="1" errorTitle="Ошибка" error="Выберите значение из списка!" sqref="B18 B22">
      <formula1>source_of_funding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J74"/>
  <sheetViews>
    <sheetView tabSelected="1" view="pageBreakPreview" zoomScale="80" zoomScaleNormal="80" zoomScaleSheetLayoutView="80" workbookViewId="0">
      <selection activeCell="F13" sqref="F13"/>
    </sheetView>
  </sheetViews>
  <sheetFormatPr defaultRowHeight="15" x14ac:dyDescent="0.25"/>
  <cols>
    <col min="1" max="1" width="9.42578125" customWidth="1"/>
    <col min="2" max="2" width="50.140625" customWidth="1"/>
    <col min="3" max="3" width="11.28515625" customWidth="1"/>
    <col min="4" max="4" width="29" customWidth="1"/>
    <col min="5" max="5" width="22.5703125" hidden="1" customWidth="1"/>
    <col min="6" max="9" width="29" customWidth="1"/>
  </cols>
  <sheetData>
    <row r="2" spans="1:10" x14ac:dyDescent="0.25">
      <c r="A2" s="71" t="s">
        <v>146</v>
      </c>
      <c r="B2" s="72"/>
      <c r="C2" s="72"/>
      <c r="D2" s="73"/>
      <c r="E2" s="1"/>
      <c r="F2" s="1"/>
      <c r="G2" s="1"/>
      <c r="H2" s="1"/>
      <c r="I2" s="1"/>
      <c r="J2" s="1"/>
    </row>
    <row r="3" spans="1:10" x14ac:dyDescent="0.25">
      <c r="A3" s="2"/>
      <c r="B3" s="3"/>
      <c r="C3" s="3"/>
      <c r="D3" s="4">
        <v>22</v>
      </c>
      <c r="E3" s="1"/>
      <c r="F3" s="5" t="s">
        <v>0</v>
      </c>
      <c r="G3" s="5" t="s">
        <v>0</v>
      </c>
      <c r="H3" s="5" t="s">
        <v>0</v>
      </c>
      <c r="I3" s="5" t="s">
        <v>0</v>
      </c>
      <c r="J3" s="1"/>
    </row>
    <row r="4" spans="1:10" x14ac:dyDescent="0.25">
      <c r="A4" s="66" t="s">
        <v>1</v>
      </c>
      <c r="B4" s="66"/>
      <c r="C4" s="66"/>
      <c r="D4" s="66"/>
      <c r="E4" s="66"/>
      <c r="F4" s="66"/>
      <c r="G4" s="66"/>
      <c r="H4" s="66"/>
      <c r="I4" s="66"/>
      <c r="J4" s="66"/>
    </row>
    <row r="5" spans="1:10" ht="21" customHeight="1" x14ac:dyDescent="0.25">
      <c r="A5" s="66" t="s">
        <v>2</v>
      </c>
      <c r="B5" s="67" t="s">
        <v>3</v>
      </c>
      <c r="C5" s="67" t="s">
        <v>4</v>
      </c>
      <c r="D5" s="68" t="s">
        <v>5</v>
      </c>
      <c r="E5" s="69"/>
      <c r="F5" s="69"/>
      <c r="G5" s="69"/>
      <c r="H5" s="69"/>
      <c r="I5" s="70"/>
      <c r="J5" s="6"/>
    </row>
    <row r="6" spans="1:10" ht="22.5" x14ac:dyDescent="0.25">
      <c r="A6" s="66"/>
      <c r="B6" s="67"/>
      <c r="C6" s="67"/>
      <c r="D6" s="7" t="s">
        <v>6</v>
      </c>
      <c r="E6" s="7" t="s">
        <v>7</v>
      </c>
      <c r="F6" s="7" t="s">
        <v>7</v>
      </c>
      <c r="G6" s="7" t="s">
        <v>7</v>
      </c>
      <c r="H6" s="7" t="s">
        <v>7</v>
      </c>
      <c r="I6" s="8" t="s">
        <v>8</v>
      </c>
      <c r="J6" s="6"/>
    </row>
    <row r="7" spans="1:10" x14ac:dyDescent="0.25">
      <c r="A7" s="9" t="s">
        <v>9</v>
      </c>
      <c r="B7" s="10" t="s">
        <v>10</v>
      </c>
      <c r="C7" s="10" t="s">
        <v>11</v>
      </c>
      <c r="D7" s="10" t="s">
        <v>12</v>
      </c>
      <c r="E7" s="11" t="s">
        <v>13</v>
      </c>
      <c r="F7" s="11" t="s">
        <v>14</v>
      </c>
      <c r="G7" s="11" t="s">
        <v>15</v>
      </c>
      <c r="H7" s="11" t="s">
        <v>16</v>
      </c>
      <c r="I7" s="12"/>
      <c r="J7" s="13"/>
    </row>
    <row r="8" spans="1:10" ht="112.5" x14ac:dyDescent="0.25">
      <c r="A8" s="14">
        <v>1</v>
      </c>
      <c r="B8" s="15" t="s">
        <v>19</v>
      </c>
      <c r="C8" s="16" t="s">
        <v>20</v>
      </c>
      <c r="D8" s="17" t="s">
        <v>137</v>
      </c>
      <c r="E8" s="17"/>
      <c r="F8" s="17" t="s">
        <v>138</v>
      </c>
      <c r="G8" s="17" t="s">
        <v>139</v>
      </c>
      <c r="H8" s="17" t="s">
        <v>140</v>
      </c>
      <c r="I8" s="18"/>
      <c r="J8" s="13"/>
    </row>
    <row r="9" spans="1:10" x14ac:dyDescent="0.25">
      <c r="A9" s="14">
        <v>2</v>
      </c>
      <c r="B9" s="15" t="s">
        <v>27</v>
      </c>
      <c r="C9" s="16" t="s">
        <v>20</v>
      </c>
      <c r="D9" s="19" t="s">
        <v>141</v>
      </c>
      <c r="E9" s="16" t="s">
        <v>20</v>
      </c>
      <c r="F9" s="16" t="s">
        <v>20</v>
      </c>
      <c r="G9" s="16" t="s">
        <v>20</v>
      </c>
      <c r="H9" s="16" t="s">
        <v>20</v>
      </c>
      <c r="I9" s="18"/>
      <c r="J9" s="13"/>
    </row>
    <row r="10" spans="1:10" x14ac:dyDescent="0.25">
      <c r="A10" s="14" t="s">
        <v>29</v>
      </c>
      <c r="B10" s="20" t="s">
        <v>30</v>
      </c>
      <c r="C10" s="16" t="s">
        <v>20</v>
      </c>
      <c r="D10" s="19" t="s">
        <v>31</v>
      </c>
      <c r="E10" s="16" t="s">
        <v>20</v>
      </c>
      <c r="F10" s="16" t="s">
        <v>20</v>
      </c>
      <c r="G10" s="16" t="s">
        <v>20</v>
      </c>
      <c r="H10" s="16" t="s">
        <v>20</v>
      </c>
      <c r="I10" s="18"/>
      <c r="J10" s="13"/>
    </row>
    <row r="11" spans="1:10" x14ac:dyDescent="0.25">
      <c r="A11" s="14" t="s">
        <v>11</v>
      </c>
      <c r="B11" s="15" t="s">
        <v>32</v>
      </c>
      <c r="C11" s="16" t="s">
        <v>20</v>
      </c>
      <c r="D11" s="21" t="s">
        <v>33</v>
      </c>
      <c r="E11" s="16" t="s">
        <v>20</v>
      </c>
      <c r="F11" s="16" t="s">
        <v>20</v>
      </c>
      <c r="G11" s="16" t="s">
        <v>20</v>
      </c>
      <c r="H11" s="16" t="s">
        <v>20</v>
      </c>
      <c r="I11" s="18"/>
      <c r="J11" s="13"/>
    </row>
    <row r="12" spans="1:10" ht="45" x14ac:dyDescent="0.25">
      <c r="A12" s="14" t="s">
        <v>12</v>
      </c>
      <c r="B12" s="15" t="s">
        <v>34</v>
      </c>
      <c r="C12" s="16" t="s">
        <v>20</v>
      </c>
      <c r="D12" s="17" t="s">
        <v>142</v>
      </c>
      <c r="E12" s="16" t="s">
        <v>20</v>
      </c>
      <c r="F12" s="16" t="s">
        <v>20</v>
      </c>
      <c r="G12" s="16" t="s">
        <v>20</v>
      </c>
      <c r="H12" s="16" t="s">
        <v>20</v>
      </c>
      <c r="I12" s="18"/>
      <c r="J12" s="13"/>
    </row>
    <row r="13" spans="1:10" ht="96.75" customHeight="1" x14ac:dyDescent="0.25">
      <c r="A13" s="14" t="s">
        <v>36</v>
      </c>
      <c r="B13" s="15" t="s">
        <v>37</v>
      </c>
      <c r="C13" s="16" t="s">
        <v>20</v>
      </c>
      <c r="D13" s="17" t="s">
        <v>143</v>
      </c>
      <c r="E13" s="16" t="s">
        <v>20</v>
      </c>
      <c r="F13" s="16" t="s">
        <v>20</v>
      </c>
      <c r="G13" s="16" t="s">
        <v>20</v>
      </c>
      <c r="H13" s="16" t="s">
        <v>20</v>
      </c>
      <c r="I13" s="18"/>
      <c r="J13" s="13"/>
    </row>
    <row r="14" spans="1:10" ht="22.5" x14ac:dyDescent="0.25">
      <c r="A14" s="14" t="s">
        <v>39</v>
      </c>
      <c r="B14" s="15" t="s">
        <v>40</v>
      </c>
      <c r="C14" s="16" t="s">
        <v>20</v>
      </c>
      <c r="D14" s="19" t="s">
        <v>42</v>
      </c>
      <c r="E14" s="19"/>
      <c r="F14" s="19" t="s">
        <v>41</v>
      </c>
      <c r="G14" s="19" t="s">
        <v>41</v>
      </c>
      <c r="H14" s="19" t="s">
        <v>41</v>
      </c>
      <c r="I14" s="18"/>
      <c r="J14" s="13"/>
    </row>
    <row r="15" spans="1:10" ht="22.5" x14ac:dyDescent="0.25">
      <c r="A15" s="14" t="s">
        <v>43</v>
      </c>
      <c r="B15" s="15" t="s">
        <v>44</v>
      </c>
      <c r="C15" s="16" t="s">
        <v>20</v>
      </c>
      <c r="D15" s="19" t="s">
        <v>144</v>
      </c>
      <c r="E15" s="19"/>
      <c r="F15" s="19" t="s">
        <v>145</v>
      </c>
      <c r="G15" s="19" t="s">
        <v>145</v>
      </c>
      <c r="H15" s="19" t="s">
        <v>145</v>
      </c>
      <c r="I15" s="18"/>
      <c r="J15" s="13"/>
    </row>
    <row r="16" spans="1:10" ht="45" x14ac:dyDescent="0.25">
      <c r="A16" s="14" t="s">
        <v>48</v>
      </c>
      <c r="B16" s="15" t="s">
        <v>49</v>
      </c>
      <c r="C16" s="16" t="s">
        <v>50</v>
      </c>
      <c r="D16" s="22">
        <f ca="1">SUM(E16:I16)</f>
        <v>763.58070999999995</v>
      </c>
      <c r="E16" s="22">
        <f ca="1">SUMIF(List06_flag_year,"y",E17:E23)</f>
        <v>0</v>
      </c>
      <c r="F16" s="22">
        <v>641.06421</v>
      </c>
      <c r="G16" s="22">
        <v>74.600459999999998</v>
      </c>
      <c r="H16" s="22">
        <v>47.916040000000002</v>
      </c>
      <c r="I16" s="23"/>
      <c r="J16" s="24"/>
    </row>
    <row r="17" spans="1:10" ht="15" hidden="1" customHeight="1" x14ac:dyDescent="0.25">
      <c r="A17" s="14" t="e">
        <f>#REF!</f>
        <v>#REF!</v>
      </c>
      <c r="B17" s="25"/>
      <c r="C17" s="16" t="s">
        <v>50</v>
      </c>
      <c r="D17" s="22">
        <f>SUM(D18:D19)</f>
        <v>0</v>
      </c>
      <c r="E17" s="22">
        <f>SUM(E18:E19)</f>
        <v>0</v>
      </c>
      <c r="F17" s="22">
        <f>SUM(F18:F19)</f>
        <v>0</v>
      </c>
      <c r="G17" s="22">
        <f>SUM(G18:G19)</f>
        <v>0</v>
      </c>
      <c r="H17" s="22">
        <f>SUM(H18:H19)</f>
        <v>0</v>
      </c>
      <c r="I17" s="23" t="s">
        <v>51</v>
      </c>
      <c r="J17" s="24"/>
    </row>
    <row r="18" spans="1:10" ht="15" hidden="1" customHeight="1" x14ac:dyDescent="0.25">
      <c r="A18" s="26" t="e">
        <f>#REF!&amp;"."&amp;#REF!</f>
        <v>#REF!</v>
      </c>
      <c r="B18" s="27"/>
      <c r="C18" s="28" t="s">
        <v>50</v>
      </c>
      <c r="D18" s="29"/>
      <c r="E18" s="30"/>
      <c r="F18" s="30"/>
      <c r="G18" s="30"/>
      <c r="H18" s="30"/>
      <c r="I18" s="23" t="s">
        <v>52</v>
      </c>
      <c r="J18" s="24"/>
    </row>
    <row r="19" spans="1:10" ht="15" hidden="1" customHeight="1" x14ac:dyDescent="0.25">
      <c r="A19" s="31"/>
      <c r="B19" s="32" t="s">
        <v>53</v>
      </c>
      <c r="C19" s="33"/>
      <c r="D19" s="34"/>
      <c r="E19" s="34"/>
      <c r="F19" s="34"/>
      <c r="G19" s="34"/>
      <c r="H19" s="34"/>
      <c r="I19" s="35"/>
      <c r="J19" s="24"/>
    </row>
    <row r="20" spans="1:10" x14ac:dyDescent="0.25">
      <c r="A20" s="36" t="s">
        <v>120</v>
      </c>
      <c r="B20" s="25">
        <v>2020</v>
      </c>
      <c r="C20" s="37" t="s">
        <v>50</v>
      </c>
      <c r="D20" s="38">
        <f>SUM(D21:D22)</f>
        <v>763.58070399999997</v>
      </c>
      <c r="E20" s="22">
        <f>SUM(E21:E22)</f>
        <v>0</v>
      </c>
      <c r="F20" s="22">
        <f>SUM(F21:F22)</f>
        <v>641.06421</v>
      </c>
      <c r="G20" s="22">
        <f>SUM(G21:G22)</f>
        <v>74.600459999999998</v>
      </c>
      <c r="H20" s="22">
        <f>SUM(H21:H22)</f>
        <v>47.916040000000002</v>
      </c>
      <c r="I20" s="23" t="s">
        <v>51</v>
      </c>
      <c r="J20" s="24"/>
    </row>
    <row r="21" spans="1:10" ht="22.5" x14ac:dyDescent="0.25">
      <c r="A21" s="39" t="s">
        <v>119</v>
      </c>
      <c r="B21" s="27" t="s">
        <v>54</v>
      </c>
      <c r="C21" s="16" t="s">
        <v>50</v>
      </c>
      <c r="D21" s="29">
        <v>763.58070399999997</v>
      </c>
      <c r="E21" s="30"/>
      <c r="F21" s="30">
        <v>641.06421</v>
      </c>
      <c r="G21" s="30">
        <v>74.600459999999998</v>
      </c>
      <c r="H21" s="30">
        <v>47.916040000000002</v>
      </c>
      <c r="I21" s="23" t="s">
        <v>52</v>
      </c>
      <c r="J21" s="24"/>
    </row>
    <row r="22" spans="1:10" hidden="1" x14ac:dyDescent="0.25">
      <c r="A22" s="40"/>
      <c r="B22" s="32" t="s">
        <v>53</v>
      </c>
      <c r="C22" s="33"/>
      <c r="D22" s="34"/>
      <c r="E22" s="34"/>
      <c r="F22" s="34"/>
      <c r="G22" s="34"/>
      <c r="H22" s="34"/>
      <c r="I22" s="35"/>
      <c r="J22" s="24"/>
    </row>
    <row r="23" spans="1:10" ht="15" hidden="1" customHeight="1" x14ac:dyDescent="0.25">
      <c r="A23" s="40"/>
      <c r="B23" s="41" t="s">
        <v>56</v>
      </c>
      <c r="C23" s="41"/>
      <c r="D23" s="42"/>
      <c r="E23" s="42"/>
      <c r="F23" s="42"/>
      <c r="G23" s="42"/>
      <c r="H23" s="42"/>
      <c r="I23" s="35"/>
      <c r="J23" s="24"/>
    </row>
    <row r="24" spans="1:10" ht="15" customHeight="1" x14ac:dyDescent="0.25">
      <c r="A24" s="44" t="s">
        <v>57</v>
      </c>
      <c r="B24" s="45" t="s">
        <v>58</v>
      </c>
      <c r="C24" s="46" t="s">
        <v>20</v>
      </c>
      <c r="D24" s="46" t="s">
        <v>20</v>
      </c>
      <c r="E24" s="46" t="s">
        <v>20</v>
      </c>
      <c r="F24" s="46" t="s">
        <v>20</v>
      </c>
      <c r="G24" s="46" t="s">
        <v>20</v>
      </c>
      <c r="H24" s="46" t="s">
        <v>20</v>
      </c>
      <c r="I24" s="47"/>
      <c r="J24" s="43"/>
    </row>
    <row r="25" spans="1:10" x14ac:dyDescent="0.25">
      <c r="A25" s="44" t="s">
        <v>59</v>
      </c>
      <c r="B25" s="48" t="s">
        <v>60</v>
      </c>
      <c r="C25" s="46" t="s">
        <v>20</v>
      </c>
      <c r="D25" s="46" t="s">
        <v>20</v>
      </c>
      <c r="E25" s="46" t="s">
        <v>20</v>
      </c>
      <c r="F25" s="46" t="s">
        <v>20</v>
      </c>
      <c r="G25" s="46" t="s">
        <v>20</v>
      </c>
      <c r="H25" s="46" t="s">
        <v>20</v>
      </c>
      <c r="I25" s="47"/>
      <c r="J25" s="43"/>
    </row>
    <row r="26" spans="1:10" x14ac:dyDescent="0.25">
      <c r="A26" s="44" t="s">
        <v>61</v>
      </c>
      <c r="B26" s="49" t="s">
        <v>62</v>
      </c>
      <c r="C26" s="46" t="s">
        <v>63</v>
      </c>
      <c r="D26" s="50"/>
      <c r="E26" s="50"/>
      <c r="F26" s="50"/>
      <c r="G26" s="50"/>
      <c r="H26" s="50"/>
      <c r="I26" s="47"/>
      <c r="J26" s="43"/>
    </row>
    <row r="27" spans="1:10" x14ac:dyDescent="0.25">
      <c r="A27" s="44" t="s">
        <v>64</v>
      </c>
      <c r="B27" s="49" t="s">
        <v>65</v>
      </c>
      <c r="C27" s="46" t="s">
        <v>63</v>
      </c>
      <c r="D27" s="50"/>
      <c r="E27" s="50"/>
      <c r="F27" s="50"/>
      <c r="G27" s="50"/>
      <c r="H27" s="50"/>
      <c r="I27" s="47"/>
      <c r="J27" s="43"/>
    </row>
    <row r="28" spans="1:10" x14ac:dyDescent="0.25">
      <c r="A28" s="44" t="s">
        <v>66</v>
      </c>
      <c r="B28" s="48" t="s">
        <v>67</v>
      </c>
      <c r="C28" s="46" t="s">
        <v>20</v>
      </c>
      <c r="D28" s="46" t="s">
        <v>20</v>
      </c>
      <c r="E28" s="46" t="s">
        <v>20</v>
      </c>
      <c r="F28" s="46" t="s">
        <v>20</v>
      </c>
      <c r="G28" s="46" t="s">
        <v>20</v>
      </c>
      <c r="H28" s="46" t="s">
        <v>20</v>
      </c>
      <c r="I28" s="47"/>
      <c r="J28" s="43"/>
    </row>
    <row r="29" spans="1:10" x14ac:dyDescent="0.25">
      <c r="A29" s="44" t="s">
        <v>68</v>
      </c>
      <c r="B29" s="49" t="s">
        <v>62</v>
      </c>
      <c r="C29" s="46" t="s">
        <v>69</v>
      </c>
      <c r="D29" s="50"/>
      <c r="E29" s="50"/>
      <c r="F29" s="50"/>
      <c r="G29" s="50"/>
      <c r="H29" s="50"/>
      <c r="I29" s="47"/>
      <c r="J29" s="43"/>
    </row>
    <row r="30" spans="1:10" x14ac:dyDescent="0.25">
      <c r="A30" s="44" t="s">
        <v>70</v>
      </c>
      <c r="B30" s="49" t="s">
        <v>65</v>
      </c>
      <c r="C30" s="46" t="s">
        <v>69</v>
      </c>
      <c r="D30" s="50"/>
      <c r="E30" s="50"/>
      <c r="F30" s="50"/>
      <c r="G30" s="50"/>
      <c r="H30" s="50"/>
      <c r="I30" s="47"/>
      <c r="J30" s="43"/>
    </row>
    <row r="31" spans="1:10" ht="22.5" x14ac:dyDescent="0.25">
      <c r="A31" s="44" t="s">
        <v>71</v>
      </c>
      <c r="B31" s="48" t="s">
        <v>72</v>
      </c>
      <c r="C31" s="46" t="s">
        <v>20</v>
      </c>
      <c r="D31" s="46" t="s">
        <v>20</v>
      </c>
      <c r="E31" s="46" t="s">
        <v>20</v>
      </c>
      <c r="F31" s="46" t="s">
        <v>20</v>
      </c>
      <c r="G31" s="46" t="s">
        <v>20</v>
      </c>
      <c r="H31" s="46" t="s">
        <v>20</v>
      </c>
      <c r="I31" s="47"/>
      <c r="J31" s="43"/>
    </row>
    <row r="32" spans="1:10" x14ac:dyDescent="0.25">
      <c r="A32" s="44" t="s">
        <v>73</v>
      </c>
      <c r="B32" s="49" t="s">
        <v>62</v>
      </c>
      <c r="C32" s="46" t="s">
        <v>74</v>
      </c>
      <c r="D32" s="50"/>
      <c r="E32" s="50"/>
      <c r="F32" s="50"/>
      <c r="G32" s="50"/>
      <c r="H32" s="50"/>
      <c r="I32" s="47"/>
      <c r="J32" s="43"/>
    </row>
    <row r="33" spans="1:10" x14ac:dyDescent="0.25">
      <c r="A33" s="44" t="s">
        <v>75</v>
      </c>
      <c r="B33" s="49" t="s">
        <v>65</v>
      </c>
      <c r="C33" s="46" t="s">
        <v>74</v>
      </c>
      <c r="D33" s="50"/>
      <c r="E33" s="50"/>
      <c r="F33" s="50"/>
      <c r="G33" s="50"/>
      <c r="H33" s="50"/>
      <c r="I33" s="47"/>
      <c r="J33" s="43"/>
    </row>
    <row r="34" spans="1:10" x14ac:dyDescent="0.25">
      <c r="A34" s="44" t="s">
        <v>76</v>
      </c>
      <c r="B34" s="48" t="s">
        <v>77</v>
      </c>
      <c r="C34" s="46" t="s">
        <v>20</v>
      </c>
      <c r="D34" s="46" t="s">
        <v>20</v>
      </c>
      <c r="E34" s="46" t="s">
        <v>20</v>
      </c>
      <c r="F34" s="46" t="s">
        <v>20</v>
      </c>
      <c r="G34" s="46" t="s">
        <v>20</v>
      </c>
      <c r="H34" s="46" t="s">
        <v>20</v>
      </c>
      <c r="I34" s="47"/>
      <c r="J34" s="43"/>
    </row>
    <row r="35" spans="1:10" x14ac:dyDescent="0.25">
      <c r="A35" s="44" t="s">
        <v>78</v>
      </c>
      <c r="B35" s="49" t="s">
        <v>62</v>
      </c>
      <c r="C35" s="46" t="s">
        <v>79</v>
      </c>
      <c r="D35" s="50"/>
      <c r="E35" s="50"/>
      <c r="F35" s="50"/>
      <c r="G35" s="50"/>
      <c r="H35" s="50"/>
      <c r="I35" s="47"/>
      <c r="J35" s="43"/>
    </row>
    <row r="36" spans="1:10" x14ac:dyDescent="0.25">
      <c r="A36" s="44" t="s">
        <v>80</v>
      </c>
      <c r="B36" s="49" t="s">
        <v>65</v>
      </c>
      <c r="C36" s="46" t="s">
        <v>79</v>
      </c>
      <c r="D36" s="50"/>
      <c r="E36" s="50"/>
      <c r="F36" s="50"/>
      <c r="G36" s="50"/>
      <c r="H36" s="50"/>
      <c r="I36" s="47"/>
      <c r="J36" s="43"/>
    </row>
    <row r="37" spans="1:10" ht="22.5" x14ac:dyDescent="0.25">
      <c r="A37" s="44" t="s">
        <v>81</v>
      </c>
      <c r="B37" s="48" t="s">
        <v>82</v>
      </c>
      <c r="C37" s="46" t="s">
        <v>20</v>
      </c>
      <c r="D37" s="46" t="s">
        <v>20</v>
      </c>
      <c r="E37" s="46" t="s">
        <v>20</v>
      </c>
      <c r="F37" s="46" t="s">
        <v>20</v>
      </c>
      <c r="G37" s="46" t="s">
        <v>20</v>
      </c>
      <c r="H37" s="46" t="s">
        <v>20</v>
      </c>
      <c r="I37" s="47"/>
      <c r="J37" s="43"/>
    </row>
    <row r="38" spans="1:10" x14ac:dyDescent="0.25">
      <c r="A38" s="44" t="s">
        <v>83</v>
      </c>
      <c r="B38" s="49" t="s">
        <v>62</v>
      </c>
      <c r="C38" s="46" t="s">
        <v>79</v>
      </c>
      <c r="D38" s="50"/>
      <c r="E38" s="50"/>
      <c r="F38" s="50"/>
      <c r="G38" s="50"/>
      <c r="H38" s="50"/>
      <c r="I38" s="47"/>
      <c r="J38" s="43"/>
    </row>
    <row r="39" spans="1:10" x14ac:dyDescent="0.25">
      <c r="A39" s="44" t="s">
        <v>84</v>
      </c>
      <c r="B39" s="49" t="s">
        <v>65</v>
      </c>
      <c r="C39" s="46" t="s">
        <v>79</v>
      </c>
      <c r="D39" s="50"/>
      <c r="E39" s="50"/>
      <c r="F39" s="50"/>
      <c r="G39" s="50"/>
      <c r="H39" s="50"/>
      <c r="I39" s="47"/>
      <c r="J39" s="43"/>
    </row>
    <row r="40" spans="1:10" ht="22.5" x14ac:dyDescent="0.25">
      <c r="A40" s="44" t="s">
        <v>85</v>
      </c>
      <c r="B40" s="48" t="s">
        <v>86</v>
      </c>
      <c r="C40" s="46" t="s">
        <v>20</v>
      </c>
      <c r="D40" s="46" t="s">
        <v>20</v>
      </c>
      <c r="E40" s="46" t="s">
        <v>20</v>
      </c>
      <c r="F40" s="46" t="s">
        <v>20</v>
      </c>
      <c r="G40" s="46" t="s">
        <v>20</v>
      </c>
      <c r="H40" s="46" t="s">
        <v>20</v>
      </c>
      <c r="I40" s="47"/>
      <c r="J40" s="43"/>
    </row>
    <row r="41" spans="1:10" x14ac:dyDescent="0.25">
      <c r="A41" s="44" t="s">
        <v>87</v>
      </c>
      <c r="B41" s="49" t="s">
        <v>62</v>
      </c>
      <c r="C41" s="46" t="s">
        <v>88</v>
      </c>
      <c r="D41" s="50"/>
      <c r="E41" s="50"/>
      <c r="F41" s="50"/>
      <c r="G41" s="50"/>
      <c r="H41" s="50"/>
      <c r="I41" s="47"/>
      <c r="J41" s="43"/>
    </row>
    <row r="42" spans="1:10" x14ac:dyDescent="0.25">
      <c r="A42" s="44" t="s">
        <v>89</v>
      </c>
      <c r="B42" s="49" t="s">
        <v>65</v>
      </c>
      <c r="C42" s="46" t="s">
        <v>88</v>
      </c>
      <c r="D42" s="50"/>
      <c r="E42" s="50"/>
      <c r="F42" s="50"/>
      <c r="G42" s="50"/>
      <c r="H42" s="50"/>
      <c r="I42" s="47"/>
      <c r="J42" s="43"/>
    </row>
    <row r="43" spans="1:10" x14ac:dyDescent="0.25">
      <c r="A43" s="44" t="s">
        <v>90</v>
      </c>
      <c r="B43" s="48" t="s">
        <v>91</v>
      </c>
      <c r="C43" s="46" t="s">
        <v>20</v>
      </c>
      <c r="D43" s="46" t="s">
        <v>20</v>
      </c>
      <c r="E43" s="46" t="s">
        <v>20</v>
      </c>
      <c r="F43" s="46" t="s">
        <v>20</v>
      </c>
      <c r="G43" s="46" t="s">
        <v>20</v>
      </c>
      <c r="H43" s="46" t="s">
        <v>20</v>
      </c>
      <c r="I43" s="47"/>
      <c r="J43" s="43"/>
    </row>
    <row r="44" spans="1:10" x14ac:dyDescent="0.25">
      <c r="A44" s="44" t="s">
        <v>92</v>
      </c>
      <c r="B44" s="49" t="s">
        <v>62</v>
      </c>
      <c r="C44" s="46" t="s">
        <v>93</v>
      </c>
      <c r="D44" s="50"/>
      <c r="E44" s="50"/>
      <c r="F44" s="50"/>
      <c r="G44" s="50"/>
      <c r="H44" s="50"/>
      <c r="I44" s="47"/>
      <c r="J44" s="43"/>
    </row>
    <row r="45" spans="1:10" x14ac:dyDescent="0.25">
      <c r="A45" s="44" t="s">
        <v>94</v>
      </c>
      <c r="B45" s="49" t="s">
        <v>65</v>
      </c>
      <c r="C45" s="46" t="s">
        <v>93</v>
      </c>
      <c r="D45" s="50"/>
      <c r="E45" s="50"/>
      <c r="F45" s="50"/>
      <c r="G45" s="50"/>
      <c r="H45" s="50"/>
      <c r="I45" s="47"/>
      <c r="J45" s="43"/>
    </row>
    <row r="46" spans="1:10" x14ac:dyDescent="0.25">
      <c r="A46" s="44" t="s">
        <v>95</v>
      </c>
      <c r="B46" s="48" t="s">
        <v>96</v>
      </c>
      <c r="C46" s="46" t="s">
        <v>20</v>
      </c>
      <c r="D46" s="46" t="s">
        <v>20</v>
      </c>
      <c r="E46" s="46" t="s">
        <v>20</v>
      </c>
      <c r="F46" s="46" t="s">
        <v>20</v>
      </c>
      <c r="G46" s="46" t="s">
        <v>20</v>
      </c>
      <c r="H46" s="46" t="s">
        <v>20</v>
      </c>
      <c r="I46" s="47"/>
      <c r="J46" s="43"/>
    </row>
    <row r="47" spans="1:10" x14ac:dyDescent="0.25">
      <c r="A47" s="44" t="s">
        <v>97</v>
      </c>
      <c r="B47" s="49" t="s">
        <v>62</v>
      </c>
      <c r="C47" s="46" t="s">
        <v>98</v>
      </c>
      <c r="D47" s="50">
        <v>0.63900000000000001</v>
      </c>
      <c r="E47" s="50">
        <v>0.63900000000000001</v>
      </c>
      <c r="F47" s="50">
        <v>0.63900000000000001</v>
      </c>
      <c r="G47" s="50">
        <v>0.63900000000000001</v>
      </c>
      <c r="H47" s="50">
        <v>0.63900000000000001</v>
      </c>
      <c r="I47" s="47"/>
      <c r="J47" s="43"/>
    </row>
    <row r="48" spans="1:10" x14ac:dyDescent="0.25">
      <c r="A48" s="44" t="s">
        <v>99</v>
      </c>
      <c r="B48" s="49" t="s">
        <v>65</v>
      </c>
      <c r="C48" s="46" t="s">
        <v>98</v>
      </c>
      <c r="D48" s="50">
        <v>2.41</v>
      </c>
      <c r="E48" s="50">
        <v>2.41</v>
      </c>
      <c r="F48" s="50">
        <v>2.41</v>
      </c>
      <c r="G48" s="50">
        <v>2.41</v>
      </c>
      <c r="H48" s="50">
        <v>2.41</v>
      </c>
      <c r="I48" s="47"/>
      <c r="J48" s="43"/>
    </row>
    <row r="49" spans="1:10" x14ac:dyDescent="0.25">
      <c r="A49" s="44" t="s">
        <v>100</v>
      </c>
      <c r="B49" s="48" t="s">
        <v>101</v>
      </c>
      <c r="C49" s="46" t="s">
        <v>20</v>
      </c>
      <c r="D49" s="46" t="s">
        <v>20</v>
      </c>
      <c r="E49" s="46" t="s">
        <v>20</v>
      </c>
      <c r="F49" s="46" t="s">
        <v>20</v>
      </c>
      <c r="G49" s="46" t="s">
        <v>20</v>
      </c>
      <c r="H49" s="46" t="s">
        <v>20</v>
      </c>
      <c r="I49" s="47"/>
      <c r="J49" s="43"/>
    </row>
    <row r="50" spans="1:10" x14ac:dyDescent="0.25">
      <c r="A50" s="44" t="s">
        <v>102</v>
      </c>
      <c r="B50" s="49" t="s">
        <v>62</v>
      </c>
      <c r="C50" s="46" t="s">
        <v>103</v>
      </c>
      <c r="D50" s="50">
        <v>1.8009999999999999</v>
      </c>
      <c r="E50" s="50">
        <v>1.8009999999999999</v>
      </c>
      <c r="F50" s="50">
        <v>1.8009999999999999</v>
      </c>
      <c r="G50" s="50">
        <v>1.8009999999999999</v>
      </c>
      <c r="H50" s="50">
        <v>1.8009999999999999</v>
      </c>
      <c r="I50" s="47"/>
      <c r="J50" s="43"/>
    </row>
    <row r="51" spans="1:10" x14ac:dyDescent="0.25">
      <c r="A51" s="44" t="s">
        <v>104</v>
      </c>
      <c r="B51" s="49" t="s">
        <v>65</v>
      </c>
      <c r="C51" s="46" t="s">
        <v>103</v>
      </c>
      <c r="D51" s="50">
        <v>6.8</v>
      </c>
      <c r="E51" s="50">
        <v>6.8</v>
      </c>
      <c r="F51" s="50">
        <v>6.8</v>
      </c>
      <c r="G51" s="50">
        <v>6.8</v>
      </c>
      <c r="H51" s="50">
        <v>6.8</v>
      </c>
      <c r="I51" s="47"/>
      <c r="J51" s="43"/>
    </row>
    <row r="52" spans="1:10" x14ac:dyDescent="0.25">
      <c r="A52" s="44" t="s">
        <v>105</v>
      </c>
      <c r="B52" s="48" t="s">
        <v>106</v>
      </c>
      <c r="C52" s="46" t="s">
        <v>20</v>
      </c>
      <c r="D52" s="46" t="s">
        <v>20</v>
      </c>
      <c r="E52" s="46" t="s">
        <v>20</v>
      </c>
      <c r="F52" s="46" t="s">
        <v>20</v>
      </c>
      <c r="G52" s="46" t="s">
        <v>20</v>
      </c>
      <c r="H52" s="46" t="s">
        <v>20</v>
      </c>
      <c r="I52" s="47"/>
      <c r="J52" s="43"/>
    </row>
    <row r="53" spans="1:10" ht="22.5" x14ac:dyDescent="0.25">
      <c r="A53" s="44" t="s">
        <v>107</v>
      </c>
      <c r="B53" s="49" t="s">
        <v>62</v>
      </c>
      <c r="C53" s="46" t="s">
        <v>108</v>
      </c>
      <c r="D53" s="50"/>
      <c r="E53" s="50"/>
      <c r="F53" s="50"/>
      <c r="G53" s="50"/>
      <c r="H53" s="50"/>
      <c r="I53" s="47"/>
      <c r="J53" s="43"/>
    </row>
    <row r="54" spans="1:10" ht="25.5" customHeight="1" x14ac:dyDescent="0.25">
      <c r="A54" s="44" t="s">
        <v>109</v>
      </c>
      <c r="B54" s="49" t="s">
        <v>65</v>
      </c>
      <c r="C54" s="46" t="s">
        <v>108</v>
      </c>
      <c r="D54" s="50"/>
      <c r="E54" s="50"/>
      <c r="F54" s="50"/>
      <c r="G54" s="50"/>
      <c r="H54" s="50"/>
      <c r="I54" s="47"/>
      <c r="J54" s="43"/>
    </row>
    <row r="55" spans="1:10" ht="25.5" hidden="1" customHeight="1" x14ac:dyDescent="0.25">
      <c r="A55" s="44" t="e">
        <f>#REF!</f>
        <v>#REF!</v>
      </c>
      <c r="B55" s="51"/>
      <c r="C55" s="52"/>
      <c r="D55" s="46" t="s">
        <v>20</v>
      </c>
      <c r="E55" s="46" t="s">
        <v>20</v>
      </c>
      <c r="F55" s="46" t="s">
        <v>20</v>
      </c>
      <c r="G55" s="46" t="s">
        <v>20</v>
      </c>
      <c r="H55" s="46" t="s">
        <v>20</v>
      </c>
      <c r="I55" s="47"/>
      <c r="J55" s="43"/>
    </row>
    <row r="56" spans="1:10" ht="25.5" hidden="1" customHeight="1" x14ac:dyDescent="0.25">
      <c r="A56" s="53" t="e">
        <f>#REF!&amp;".1"</f>
        <v>#REF!</v>
      </c>
      <c r="B56" s="49" t="s">
        <v>62</v>
      </c>
      <c r="C56" s="53" t="str">
        <f>IF(C55="","x",C55)</f>
        <v>x</v>
      </c>
      <c r="D56" s="50"/>
      <c r="E56" s="50"/>
      <c r="F56" s="50"/>
      <c r="G56" s="50"/>
      <c r="H56" s="50"/>
      <c r="I56" s="47"/>
      <c r="J56" s="43"/>
    </row>
    <row r="57" spans="1:10" ht="25.5" hidden="1" customHeight="1" x14ac:dyDescent="0.25">
      <c r="A57" s="53" t="e">
        <f>#REF!&amp;".2"</f>
        <v>#REF!</v>
      </c>
      <c r="B57" s="49" t="s">
        <v>65</v>
      </c>
      <c r="C57" s="53" t="str">
        <f>IF(C55="","x",C55)</f>
        <v>x</v>
      </c>
      <c r="D57" s="50"/>
      <c r="E57" s="50"/>
      <c r="F57" s="50"/>
      <c r="G57" s="50"/>
      <c r="H57" s="50"/>
      <c r="I57" s="47"/>
      <c r="J57" s="43"/>
    </row>
    <row r="58" spans="1:10" ht="25.5" hidden="1" customHeight="1" x14ac:dyDescent="0.25">
      <c r="A58" s="54"/>
      <c r="B58" s="55" t="s">
        <v>110</v>
      </c>
      <c r="C58" s="55"/>
      <c r="D58" s="56"/>
      <c r="E58" s="56"/>
      <c r="F58" s="56"/>
      <c r="G58" s="56"/>
      <c r="H58" s="56"/>
      <c r="I58" s="35"/>
      <c r="J58" s="43"/>
    </row>
    <row r="59" spans="1:10" ht="25.5" customHeight="1" x14ac:dyDescent="0.25">
      <c r="A59" s="14" t="s">
        <v>111</v>
      </c>
      <c r="B59" s="15" t="s">
        <v>112</v>
      </c>
      <c r="C59" s="16" t="s">
        <v>20</v>
      </c>
      <c r="D59" s="16" t="s">
        <v>20</v>
      </c>
      <c r="E59" s="16" t="s">
        <v>20</v>
      </c>
      <c r="F59" s="16" t="s">
        <v>20</v>
      </c>
      <c r="G59" s="16" t="s">
        <v>20</v>
      </c>
      <c r="H59" s="16" t="s">
        <v>20</v>
      </c>
      <c r="I59" s="57"/>
      <c r="J59" s="43"/>
    </row>
    <row r="60" spans="1:10" ht="25.5" customHeight="1" x14ac:dyDescent="0.25">
      <c r="A60" s="14" t="s">
        <v>127</v>
      </c>
      <c r="B60" s="20" t="s">
        <v>113</v>
      </c>
      <c r="C60" s="16" t="s">
        <v>50</v>
      </c>
      <c r="D60" s="22">
        <f ca="1">SUM(D61:D64)</f>
        <v>763.58070999999995</v>
      </c>
      <c r="E60" s="22">
        <f ca="1">SUM(E61:E64)</f>
        <v>0</v>
      </c>
      <c r="F60" s="22">
        <f ca="1">SUM(F61:F64)</f>
        <v>641.06421</v>
      </c>
      <c r="G60" s="22">
        <f ca="1">SUM(G61:G64)</f>
        <v>74.600459999999998</v>
      </c>
      <c r="H60" s="22">
        <f ca="1">SUM(H61:H64)</f>
        <v>47.916040000000002</v>
      </c>
      <c r="I60" s="57"/>
      <c r="J60" s="43"/>
    </row>
    <row r="61" spans="1:10" x14ac:dyDescent="0.25">
      <c r="A61" s="39" t="s">
        <v>128</v>
      </c>
      <c r="B61" s="58" t="s">
        <v>114</v>
      </c>
      <c r="C61" s="16" t="s">
        <v>50</v>
      </c>
      <c r="D61" s="22">
        <f ca="1">SUMIF($G$68:$G$74,$G61,D$68:D$74)</f>
        <v>0</v>
      </c>
      <c r="E61" s="22">
        <f ca="1">SUMIF($G$68:$G$74,$G61,E$68:E$74)</f>
        <v>0</v>
      </c>
      <c r="F61" s="22">
        <f ca="1">SUMIF($G$68:$G$74,$G61,F$68:F$74)</f>
        <v>0</v>
      </c>
      <c r="G61" s="22">
        <f ca="1">SUMIF($G$68:$G$74,$G61,G$68:G$74)</f>
        <v>0</v>
      </c>
      <c r="H61" s="22">
        <f ca="1">SUMIF($G$68:$G$74,$G61,H$68:H$74)</f>
        <v>0</v>
      </c>
      <c r="I61" s="57"/>
      <c r="J61" s="43"/>
    </row>
    <row r="62" spans="1:10" x14ac:dyDescent="0.25">
      <c r="A62" s="39" t="s">
        <v>129</v>
      </c>
      <c r="B62" s="58" t="s">
        <v>115</v>
      </c>
      <c r="C62" s="16" t="s">
        <v>50</v>
      </c>
      <c r="D62" s="22">
        <f ca="1">SUMIF($G$68:$G$74,$G62,D$68:D$74)</f>
        <v>0</v>
      </c>
      <c r="E62" s="22">
        <f ca="1">SUMIF($G$68:$G$74,$G62,E$68:E$74)</f>
        <v>0</v>
      </c>
      <c r="F62" s="22">
        <f ca="1">SUMIF($G$68:$G$74,$G62,F$68:F$74)</f>
        <v>0</v>
      </c>
      <c r="G62" s="22">
        <f ca="1">SUMIF($G$68:$G$74,$G62,G$68:G$74)</f>
        <v>0</v>
      </c>
      <c r="H62" s="22">
        <f ca="1">SUMIF($G$68:$G$74,$G62,H$68:H$74)</f>
        <v>0</v>
      </c>
      <c r="I62" s="57"/>
      <c r="J62" s="43"/>
    </row>
    <row r="63" spans="1:10" x14ac:dyDescent="0.25">
      <c r="A63" s="39" t="s">
        <v>130</v>
      </c>
      <c r="B63" s="58" t="s">
        <v>116</v>
      </c>
      <c r="C63" s="16" t="s">
        <v>50</v>
      </c>
      <c r="D63" s="22">
        <f ca="1">SUMIF($G$68:$G$74,$G63,D$68:D$74)</f>
        <v>122.51649999999999</v>
      </c>
      <c r="E63" s="22">
        <f ca="1">SUMIF($G$68:$G$74,$G63,E$68:E$74)</f>
        <v>0</v>
      </c>
      <c r="F63" s="22">
        <f ca="1">SUMIF($G$68:$G$74,$G63,F$68:F$74)</f>
        <v>0</v>
      </c>
      <c r="G63" s="22">
        <f ca="1">SUMIF($G$68:$G$74,$G63,G$68:G$74)</f>
        <v>74.600459999999998</v>
      </c>
      <c r="H63" s="22">
        <f ca="1">SUMIF($G$68:$G$74,$G63,H$68:H$74)</f>
        <v>47.916040000000002</v>
      </c>
      <c r="I63" s="57"/>
      <c r="J63" s="43"/>
    </row>
    <row r="64" spans="1:10" x14ac:dyDescent="0.25">
      <c r="A64" s="39" t="s">
        <v>131</v>
      </c>
      <c r="B64" s="58" t="s">
        <v>117</v>
      </c>
      <c r="C64" s="16" t="s">
        <v>50</v>
      </c>
      <c r="D64" s="22">
        <f ca="1">SUMIF($G$68:$G$74,$G64,D$68:D$74)</f>
        <v>641.06421</v>
      </c>
      <c r="E64" s="22">
        <f ca="1">SUMIF($G$68:$G$74,$G64,E$68:E$74)</f>
        <v>0</v>
      </c>
      <c r="F64" s="22">
        <f ca="1">SUMIF($G$68:$G$74,$G64,F$68:F$74)</f>
        <v>641.06421</v>
      </c>
      <c r="G64" s="22">
        <f ca="1">SUMIF($G$68:$G$74,$G64,G$68:G$74)</f>
        <v>0</v>
      </c>
      <c r="H64" s="22">
        <f ca="1">SUMIF($G$68:$G$74,$G64,H$68:H$74)</f>
        <v>0</v>
      </c>
      <c r="I64" s="57"/>
      <c r="J64" s="43"/>
    </row>
    <row r="65" spans="1:10" ht="25.5" hidden="1" customHeight="1" x14ac:dyDescent="0.25">
      <c r="A65" s="14" t="e">
        <f>#REF!</f>
        <v>#REF!</v>
      </c>
      <c r="B65" s="59"/>
      <c r="C65" s="16" t="s">
        <v>50</v>
      </c>
      <c r="D65" s="22">
        <f>SUM(D66:D69)</f>
        <v>0</v>
      </c>
      <c r="E65" s="22">
        <f>SUM(E66:E69)</f>
        <v>0</v>
      </c>
      <c r="F65" s="22">
        <f>SUM(F66:F69)</f>
        <v>0</v>
      </c>
      <c r="G65" s="22">
        <f>SUM(G66:G69)</f>
        <v>0</v>
      </c>
      <c r="H65" s="22">
        <f>SUM(H66:H69)</f>
        <v>0</v>
      </c>
      <c r="I65" s="57">
        <f>B65</f>
        <v>0</v>
      </c>
      <c r="J65" s="43"/>
    </row>
    <row r="66" spans="1:10" ht="25.5" hidden="1" customHeight="1" x14ac:dyDescent="0.25">
      <c r="A66" s="39" t="e">
        <f>#REF!&amp;".1"</f>
        <v>#REF!</v>
      </c>
      <c r="B66" s="58" t="s">
        <v>114</v>
      </c>
      <c r="C66" s="16" t="s">
        <v>50</v>
      </c>
      <c r="D66" s="29"/>
      <c r="E66" s="29"/>
      <c r="F66" s="29"/>
      <c r="G66" s="29"/>
      <c r="H66" s="29"/>
      <c r="I66" s="57"/>
      <c r="J66" s="43"/>
    </row>
    <row r="67" spans="1:10" ht="25.5" hidden="1" customHeight="1" x14ac:dyDescent="0.25">
      <c r="A67" s="39" t="e">
        <f>#REF!&amp;".2"</f>
        <v>#REF!</v>
      </c>
      <c r="B67" s="58" t="s">
        <v>115</v>
      </c>
      <c r="C67" s="16" t="s">
        <v>50</v>
      </c>
      <c r="D67" s="29"/>
      <c r="E67" s="29"/>
      <c r="F67" s="29"/>
      <c r="G67" s="29"/>
      <c r="H67" s="29"/>
      <c r="I67" s="57"/>
      <c r="J67" s="43"/>
    </row>
    <row r="68" spans="1:10" ht="25.5" hidden="1" customHeight="1" x14ac:dyDescent="0.25">
      <c r="A68" s="39" t="e">
        <f>#REF!&amp;".3"</f>
        <v>#REF!</v>
      </c>
      <c r="B68" s="58" t="s">
        <v>116</v>
      </c>
      <c r="C68" s="16" t="s">
        <v>50</v>
      </c>
      <c r="D68" s="29"/>
      <c r="E68" s="29"/>
      <c r="F68" s="29"/>
      <c r="G68" s="29"/>
      <c r="H68" s="29"/>
      <c r="I68" s="57"/>
      <c r="J68" s="43"/>
    </row>
    <row r="69" spans="1:10" ht="25.5" hidden="1" customHeight="1" x14ac:dyDescent="0.25">
      <c r="A69" s="39" t="e">
        <f>#REF!&amp;".4"</f>
        <v>#REF!</v>
      </c>
      <c r="B69" s="58" t="s">
        <v>117</v>
      </c>
      <c r="C69" s="16" t="s">
        <v>50</v>
      </c>
      <c r="D69" s="29"/>
      <c r="E69" s="29"/>
      <c r="F69" s="29"/>
      <c r="G69" s="29"/>
      <c r="H69" s="29"/>
      <c r="I69" s="57"/>
      <c r="J69" s="43"/>
    </row>
    <row r="70" spans="1:10" ht="25.5" customHeight="1" x14ac:dyDescent="0.25">
      <c r="A70" s="14" t="s">
        <v>126</v>
      </c>
      <c r="B70" s="59" t="s">
        <v>54</v>
      </c>
      <c r="C70" s="16" t="s">
        <v>50</v>
      </c>
      <c r="D70" s="22">
        <f>SUM(D71:D74)</f>
        <v>763.58070999999995</v>
      </c>
      <c r="E70" s="22">
        <f>SUM(E71:E74)</f>
        <v>0</v>
      </c>
      <c r="F70" s="22">
        <f>SUM(F71:F74)</f>
        <v>641.06421</v>
      </c>
      <c r="G70" s="22">
        <f>SUM(G71:G74)</f>
        <v>74.600459999999998</v>
      </c>
      <c r="H70" s="22">
        <f>SUM(H71:H74)</f>
        <v>47.916040000000002</v>
      </c>
      <c r="I70" s="60" t="str">
        <f>B70</f>
        <v>плата за подключение (технологическое присоединение)</v>
      </c>
      <c r="J70" s="43"/>
    </row>
    <row r="71" spans="1:10" ht="25.5" customHeight="1" x14ac:dyDescent="0.25">
      <c r="A71" s="39" t="s">
        <v>122</v>
      </c>
      <c r="B71" s="58" t="s">
        <v>114</v>
      </c>
      <c r="C71" s="16" t="s">
        <v>50</v>
      </c>
      <c r="D71" s="29">
        <v>0</v>
      </c>
      <c r="E71" s="29"/>
      <c r="F71" s="29">
        <v>0</v>
      </c>
      <c r="G71" s="29">
        <v>0</v>
      </c>
      <c r="H71" s="29">
        <v>0</v>
      </c>
      <c r="I71" s="57"/>
      <c r="J71" s="61"/>
    </row>
    <row r="72" spans="1:10" x14ac:dyDescent="0.25">
      <c r="A72" s="39" t="s">
        <v>122</v>
      </c>
      <c r="B72" s="58" t="s">
        <v>115</v>
      </c>
      <c r="C72" s="16" t="s">
        <v>50</v>
      </c>
      <c r="D72" s="29">
        <v>0</v>
      </c>
      <c r="E72" s="29"/>
      <c r="F72" s="29">
        <v>0</v>
      </c>
      <c r="G72" s="29">
        <v>0</v>
      </c>
      <c r="H72" s="29">
        <v>0</v>
      </c>
      <c r="I72" s="57"/>
      <c r="J72" s="43"/>
    </row>
    <row r="73" spans="1:10" x14ac:dyDescent="0.25">
      <c r="A73" s="39" t="s">
        <v>122</v>
      </c>
      <c r="B73" s="58" t="s">
        <v>116</v>
      </c>
      <c r="C73" s="16" t="s">
        <v>50</v>
      </c>
      <c r="D73" s="29">
        <v>122.51649999999999</v>
      </c>
      <c r="E73" s="29"/>
      <c r="F73" s="29">
        <v>0</v>
      </c>
      <c r="G73" s="29">
        <v>74.600459999999998</v>
      </c>
      <c r="H73" s="29">
        <v>47.916040000000002</v>
      </c>
      <c r="I73" s="57"/>
      <c r="J73" s="43"/>
    </row>
    <row r="74" spans="1:10" x14ac:dyDescent="0.25">
      <c r="A74" s="39" t="s">
        <v>122</v>
      </c>
      <c r="B74" s="58" t="s">
        <v>117</v>
      </c>
      <c r="C74" s="16" t="s">
        <v>50</v>
      </c>
      <c r="D74" s="29">
        <v>641.06421</v>
      </c>
      <c r="E74" s="29"/>
      <c r="F74" s="29">
        <v>641.06421</v>
      </c>
      <c r="G74" s="29">
        <v>0</v>
      </c>
      <c r="H74" s="29">
        <v>0</v>
      </c>
      <c r="I74" s="57"/>
      <c r="J74" s="43"/>
    </row>
  </sheetData>
  <mergeCells count="6">
    <mergeCell ref="A2:D2"/>
    <mergeCell ref="A4:J4"/>
    <mergeCell ref="A5:A6"/>
    <mergeCell ref="B5:B6"/>
    <mergeCell ref="C5:C6"/>
    <mergeCell ref="D5:I5"/>
  </mergeCells>
  <dataValidations count="8">
    <dataValidation type="textLength" operator="lessThanOrEqual" allowBlank="1" showInputMessage="1" showErrorMessage="1" errorTitle="Ошибка" error="Допускается ввод не более 900 символов!" sqref="B55:C55 D12:D13 D8:H8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D9:D10 D14:H15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D11">
      <formula1>"a"</formula1>
    </dataValidation>
    <dataValidation type="whole" allowBlank="1" showInputMessage="1" showErrorMessage="1" errorTitle="Ошибка" error="Введите год с 2000 по 2030!" prompt="Укажите год реализации инвестиционной программы/мероприятия" sqref="B20 B17">
      <formula1>2000</formula1>
      <formula2>2030</formula2>
    </dataValidation>
    <dataValidation type="decimal" allowBlank="1" showErrorMessage="1" errorTitle="Ошибка" error="Допускается ввод только неотрицательных чисел!" sqref="D50:H51 D18:H18 D47:H48 D53:H54 D21:H21 D26:H27 D32:H33 D29:H30 D71:H74 D56:H57 D66:H69 D44:H45 D41:H42">
      <formula1>0</formula1>
      <formula2>9.99999999999999E+23</formula2>
    </dataValidation>
    <dataValidation type="decimal" allowBlank="1" showInputMessage="1" showErrorMessage="1" error="Введите значение от 0 до 100%" sqref="D38:H39 D35:H36">
      <formula1>0</formula1>
      <formula2>100</formula2>
    </dataValidation>
    <dataValidation type="list" operator="lessThanOrEqual" allowBlank="1" showInputMessage="1" showErrorMessage="1" errorTitle="Ошибка" error="Выберите значение из списка!" prompt="Укажите источник финансирования" sqref="B70 B21 B65">
      <formula1>source_of_funding</formula1>
    </dataValidation>
    <dataValidation type="list" operator="lessThanOrEqual" allowBlank="1" showInputMessage="1" showErrorMessage="1" errorTitle="Ошибка" error="Выберите значение из списка!" sqref="B18">
      <formula1>source_of_funding</formula1>
    </dataValidation>
  </dataValidations>
  <pageMargins left="0.7" right="0.7" top="0.75" bottom="0.75" header="0.3" footer="0.3"/>
  <pageSetup paperSize="9" scale="70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Оренбург </vt:lpstr>
      <vt:lpstr>Пригородный </vt:lpstr>
      <vt:lpstr>'Пригородный '!List06_flag_year</vt:lpstr>
      <vt:lpstr>List06_flag_year</vt:lpstr>
      <vt:lpstr>'Пригородный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2021-04-22T08:45:28Z</dcterms:modified>
</cp:coreProperties>
</file>